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80" windowHeight="7200" activeTab="0"/>
  </bookViews>
  <sheets>
    <sheet name="シミュレート" sheetId="1" r:id="rId1"/>
  </sheets>
  <definedNames>
    <definedName name="_xlnm.Print_Area" localSheetId="0">'シミュレート'!$A$2:$E$46</definedName>
  </definedNames>
  <calcPr fullCalcOnLoad="1"/>
</workbook>
</file>

<file path=xl/comments1.xml><?xml version="1.0" encoding="utf-8"?>
<comments xmlns="http://schemas.openxmlformats.org/spreadsheetml/2006/main">
  <authors>
    <author>胎内市</author>
  </authors>
  <commentList>
    <comment ref="C3" authorId="0">
      <text>
        <r>
          <rPr>
            <b/>
            <sz val="9"/>
            <rFont val="ＭＳ Ｐゴシック"/>
            <family val="3"/>
          </rPr>
          <t>胎内市:</t>
        </r>
        <r>
          <rPr>
            <sz val="9"/>
            <rFont val="ＭＳ Ｐゴシック"/>
            <family val="3"/>
          </rPr>
          <t xml:space="preserve">
水色着色セルに入力すると支援額の試算ができます。</t>
        </r>
      </text>
    </comment>
  </commentList>
</comments>
</file>

<file path=xl/sharedStrings.xml><?xml version="1.0" encoding="utf-8"?>
<sst xmlns="http://schemas.openxmlformats.org/spreadsheetml/2006/main" count="134" uniqueCount="124">
  <si>
    <t>交付１回目までの給付等</t>
  </si>
  <si>
    <t>交付１回目時点での補助対象基準額</t>
  </si>
  <si>
    <t>貸与額</t>
  </si>
  <si>
    <t>返済済み額</t>
  </si>
  <si>
    <t>補助対象候補者認定時返済必要額</t>
  </si>
  <si>
    <t>補助上限額</t>
  </si>
  <si>
    <t>返済必要額の２分の１</t>
  </si>
  <si>
    <t>条件等</t>
  </si>
  <si>
    <t>判定・補助対象総額</t>
  </si>
  <si>
    <t>判定・交付１回目時点での補助対象総額</t>
  </si>
  <si>
    <t>交付２回目時点での補助対象基準額</t>
  </si>
  <si>
    <t>判定・交付２回目時点での補助対象総額</t>
  </si>
  <si>
    <t>交付１回目時点での返済必要額の２分の１</t>
  </si>
  <si>
    <t>交付２回目時点での返済必要額の２分の１</t>
  </si>
  <si>
    <t>交付２回目時点での交付済み額</t>
  </si>
  <si>
    <t>交付２回目時点での未交付額</t>
  </si>
  <si>
    <t>交付２回目から３回目までの給付等</t>
  </si>
  <si>
    <t>交付３回目時点での補助対象基準額</t>
  </si>
  <si>
    <t>１回目補助交付額</t>
  </si>
  <si>
    <t>交付１回目から２回目までの給付等</t>
  </si>
  <si>
    <t>２回目補助交付額</t>
  </si>
  <si>
    <t>交付３回目時点での返済必要額の２分の１</t>
  </si>
  <si>
    <t>判定・交付３回目時点での補助対象総額</t>
  </si>
  <si>
    <t>交付３回目時点での交付済み額</t>
  </si>
  <si>
    <t>交付３回目時点での未交付額</t>
  </si>
  <si>
    <t>３回目補助交付額</t>
  </si>
  <si>
    <t>ア</t>
  </si>
  <si>
    <t>イ</t>
  </si>
  <si>
    <t>ウ</t>
  </si>
  <si>
    <t>エ</t>
  </si>
  <si>
    <t>オ</t>
  </si>
  <si>
    <t>カ</t>
  </si>
  <si>
    <t>ク</t>
  </si>
  <si>
    <t>ケ</t>
  </si>
  <si>
    <t>コ</t>
  </si>
  <si>
    <t>サ</t>
  </si>
  <si>
    <t>補助対象額合計</t>
  </si>
  <si>
    <t>交付３回目から４回目までの給付等</t>
  </si>
  <si>
    <t>交付４回目時点での補助対象基準額</t>
  </si>
  <si>
    <t>交付４回目時点での返済必要額の２分の１</t>
  </si>
  <si>
    <t>判定・交付４回目時点での補助対象総額</t>
  </si>
  <si>
    <t>交付４回目時点での交付済み額</t>
  </si>
  <si>
    <t>交付４回目時点での未交付額</t>
  </si>
  <si>
    <t>４回目補助交付額</t>
  </si>
  <si>
    <t>交付４回目から５回目までの給付等</t>
  </si>
  <si>
    <t>交付５回目時点での補助対象基準額</t>
  </si>
  <si>
    <t>交付５回目時点での返済必要額の２分の１</t>
  </si>
  <si>
    <t>判定・交付５回目時点での補助対象総額</t>
  </si>
  <si>
    <t>交付５回目時点での交付済み額</t>
  </si>
  <si>
    <t>交付５回目時点での未交付額</t>
  </si>
  <si>
    <t>５回目補助交付額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</si>
  <si>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</si>
  <si>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</si>
  <si>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</si>
  <si>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</si>
  <si>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</si>
  <si>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</si>
  <si>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</si>
  <si>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</si>
  <si>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</si>
  <si>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</si>
  <si>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</si>
  <si>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</si>
  <si>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</si>
  <si>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</si>
  <si>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</si>
  <si>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</si>
  <si>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</si>
  <si>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</si>
  <si>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</si>
  <si>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マ</t>
  </si>
  <si>
    <t>ミ</t>
  </si>
  <si>
    <t>ム</t>
  </si>
  <si>
    <t>メ</t>
  </si>
  <si>
    <t>モ</t>
  </si>
  <si>
    <t>ヤ</t>
  </si>
  <si>
    <t>ユ</t>
  </si>
  <si>
    <t>ヨ</t>
  </si>
  <si>
    <t>ラ</t>
  </si>
  <si>
    <t>リ</t>
  </si>
  <si>
    <t>ル</t>
  </si>
  <si>
    <t>レ</t>
  </si>
  <si>
    <t>ロ</t>
  </si>
  <si>
    <t>ワ</t>
  </si>
  <si>
    <t>入力</t>
  </si>
  <si>
    <t>ウ＝アーイ</t>
  </si>
  <si>
    <t>固定</t>
  </si>
  <si>
    <t>オ＝ウ÷２</t>
  </si>
  <si>
    <t>キ</t>
  </si>
  <si>
    <t>ク＝ウーキ</t>
  </si>
  <si>
    <t>ケ＝ク÷２</t>
  </si>
  <si>
    <t>サ＝コ÷５</t>
  </si>
  <si>
    <t>シ＝サ</t>
  </si>
  <si>
    <t>カ＝エとオの最小値（千円未満切捨て）</t>
  </si>
  <si>
    <t>コ＝エとケの最小値（千円未満切捨て）</t>
  </si>
  <si>
    <t>セ＝ウーキース</t>
  </si>
  <si>
    <t>ソ＝セ÷２</t>
  </si>
  <si>
    <t>タ＝エとソの最小値（千円未満切捨て）</t>
  </si>
  <si>
    <t>チ＝シ</t>
  </si>
  <si>
    <t>ツ＝ターチ</t>
  </si>
  <si>
    <t>テ＝ツ÷４</t>
  </si>
  <si>
    <t>ト＝シ＋テ</t>
  </si>
  <si>
    <t>ニ＝ウーキースーナ</t>
  </si>
  <si>
    <t>ヌ＝ニ÷２</t>
  </si>
  <si>
    <t>ネ＝エとヌの最小値（千円未満切捨て）</t>
  </si>
  <si>
    <t>ノ＝ト</t>
  </si>
  <si>
    <t>ハ＝ネーノ</t>
  </si>
  <si>
    <t>ヒ＝ハ÷３</t>
  </si>
  <si>
    <t>フ＝ト＋ヒ</t>
  </si>
  <si>
    <t>ホ＝ウーキースーナーヘ</t>
  </si>
  <si>
    <t>マ＝ホ÷２</t>
  </si>
  <si>
    <t>ミ＝エとマの最小値（千円未満切捨て）</t>
  </si>
  <si>
    <t>ム＝フ</t>
  </si>
  <si>
    <t>メ＝ミーム</t>
  </si>
  <si>
    <t>モ＝メ÷２</t>
  </si>
  <si>
    <t>ヤ＝フ＋モ</t>
  </si>
  <si>
    <t>ヨ＝ウーキースーナーヘーユ</t>
  </si>
  <si>
    <t>ラ＝ヨ÷２</t>
  </si>
  <si>
    <t>リ＝エとラの最小値（千円未満切捨て）</t>
  </si>
  <si>
    <t>ル＝ヤ</t>
  </si>
  <si>
    <t>レ＝リール</t>
  </si>
  <si>
    <t>ロ＝レ</t>
  </si>
  <si>
    <t>ワ＝ヤ＋ロ</t>
  </si>
  <si>
    <t>氏名（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</si>
</sst>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游ゴシック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theme="0"/>
      <name val="游ゴシック"/>
      <family val="3"/>
    </font>
    <font>
      <b/>
      <sz val="18"/>
      <color theme="3"/>
      <name val="Cambria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b/>
      <sz val="8"/>
      <name val="游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2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33" borderId="0" xfId="0" applyNumberForma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"/>
    </sheetView>
  </sheetViews>
  <sheetFormatPr defaultColWidth="8.796875" defaultRowHeight="14.25"/>
  <cols>
    <col min="2" max="2" width="38" style="0" bestFit="1" customWidth="1"/>
    <col min="3" max="3" width="37" style="1" customWidth="1"/>
    <col min="4" max="4" width="2.19921875" style="0" customWidth="1"/>
    <col min="5" max="5" width="38" style="0" bestFit="1" customWidth="1"/>
  </cols>
  <sheetData>
    <row r="1" ht="14.25"/>
    <row r="2" spans="2:3" ht="14.25">
      <c r="B2" t="s">
        <v>7</v>
      </c>
      <c r="C2" s="6" t="s">
        <v>123</v>
      </c>
    </row>
    <row r="3" spans="1:5" ht="14.25">
      <c r="A3" s="2" t="s">
        <v>26</v>
      </c>
      <c r="B3" t="s">
        <v>2</v>
      </c>
      <c r="C3" s="7"/>
      <c r="E3" t="s">
        <v>84</v>
      </c>
    </row>
    <row r="4" spans="1:5" ht="14.25">
      <c r="A4" s="2" t="s">
        <v>27</v>
      </c>
      <c r="B4" t="s">
        <v>3</v>
      </c>
      <c r="C4" s="7"/>
      <c r="E4" t="s">
        <v>84</v>
      </c>
    </row>
    <row r="5" spans="1:5" ht="14.25">
      <c r="A5" s="2" t="s">
        <v>28</v>
      </c>
      <c r="B5" s="4" t="s">
        <v>4</v>
      </c>
      <c r="C5" s="5">
        <f>C3-C4</f>
        <v>0</v>
      </c>
      <c r="E5" t="s">
        <v>85</v>
      </c>
    </row>
    <row r="6" spans="1:5" ht="18.75">
      <c r="A6" s="2" t="s">
        <v>29</v>
      </c>
      <c r="B6" t="s">
        <v>5</v>
      </c>
      <c r="C6" s="1">
        <v>540000</v>
      </c>
      <c r="E6" t="s">
        <v>86</v>
      </c>
    </row>
    <row r="7" spans="1:5" ht="18.75">
      <c r="A7" s="2" t="s">
        <v>30</v>
      </c>
      <c r="B7" t="s">
        <v>6</v>
      </c>
      <c r="C7" s="1">
        <f>C5/2</f>
        <v>0</v>
      </c>
      <c r="E7" t="s">
        <v>87</v>
      </c>
    </row>
    <row r="8" spans="1:5" ht="18.75">
      <c r="A8" s="2" t="s">
        <v>31</v>
      </c>
      <c r="B8" t="s">
        <v>8</v>
      </c>
      <c r="C8" s="1">
        <f>ROUNDDOWN(MIN(C6:C7),-3)</f>
        <v>0</v>
      </c>
      <c r="E8" t="s">
        <v>93</v>
      </c>
    </row>
    <row r="9" spans="1:5" ht="18.75">
      <c r="A9" s="2" t="s">
        <v>88</v>
      </c>
      <c r="B9" t="s">
        <v>0</v>
      </c>
      <c r="C9" s="7"/>
      <c r="E9" t="s">
        <v>84</v>
      </c>
    </row>
    <row r="10" spans="1:5" ht="18.75">
      <c r="A10" s="2" t="s">
        <v>32</v>
      </c>
      <c r="B10" s="4" t="s">
        <v>1</v>
      </c>
      <c r="C10" s="5">
        <f>C5-C9</f>
        <v>0</v>
      </c>
      <c r="E10" t="s">
        <v>89</v>
      </c>
    </row>
    <row r="11" spans="1:5" ht="18.75">
      <c r="A11" s="2" t="s">
        <v>33</v>
      </c>
      <c r="B11" t="s">
        <v>12</v>
      </c>
      <c r="C11" s="1">
        <f>C10/2</f>
        <v>0</v>
      </c>
      <c r="E11" t="s">
        <v>90</v>
      </c>
    </row>
    <row r="12" spans="1:5" ht="18.75">
      <c r="A12" s="2" t="s">
        <v>34</v>
      </c>
      <c r="B12" t="s">
        <v>9</v>
      </c>
      <c r="C12" s="1">
        <f>ROUNDDOWN(MIN(C6,C11),-3)</f>
        <v>0</v>
      </c>
      <c r="E12" t="s">
        <v>94</v>
      </c>
    </row>
    <row r="13" spans="1:5" ht="18.75">
      <c r="A13" s="2" t="s">
        <v>35</v>
      </c>
      <c r="B13" t="s">
        <v>18</v>
      </c>
      <c r="C13" s="1">
        <f>C12/5</f>
        <v>0</v>
      </c>
      <c r="E13" t="s">
        <v>91</v>
      </c>
    </row>
    <row r="14" spans="1:5" ht="18.75">
      <c r="A14" s="2" t="s">
        <v>51</v>
      </c>
      <c r="B14" t="s">
        <v>36</v>
      </c>
      <c r="C14" s="1">
        <f>C13</f>
        <v>0</v>
      </c>
      <c r="E14" t="s">
        <v>92</v>
      </c>
    </row>
    <row r="15" spans="1:5" ht="18.75">
      <c r="A15" s="2" t="s">
        <v>52</v>
      </c>
      <c r="B15" t="s">
        <v>19</v>
      </c>
      <c r="C15" s="7"/>
      <c r="E15" t="s">
        <v>84</v>
      </c>
    </row>
    <row r="16" spans="1:5" ht="18.75">
      <c r="A16" s="2" t="s">
        <v>53</v>
      </c>
      <c r="B16" s="4" t="s">
        <v>10</v>
      </c>
      <c r="C16" s="5">
        <f>C5-C9-C15</f>
        <v>0</v>
      </c>
      <c r="E16" t="s">
        <v>95</v>
      </c>
    </row>
    <row r="17" spans="1:5" ht="18.75">
      <c r="A17" s="2" t="s">
        <v>54</v>
      </c>
      <c r="B17" t="s">
        <v>13</v>
      </c>
      <c r="C17" s="1">
        <f>C16/2</f>
        <v>0</v>
      </c>
      <c r="E17" t="s">
        <v>96</v>
      </c>
    </row>
    <row r="18" spans="1:5" ht="18.75">
      <c r="A18" s="2" t="s">
        <v>55</v>
      </c>
      <c r="B18" t="s">
        <v>11</v>
      </c>
      <c r="C18" s="1">
        <f>MIN(C6,C17)</f>
        <v>0</v>
      </c>
      <c r="E18" t="s">
        <v>97</v>
      </c>
    </row>
    <row r="19" spans="1:5" ht="18.75">
      <c r="A19" s="2" t="s">
        <v>56</v>
      </c>
      <c r="B19" t="s">
        <v>14</v>
      </c>
      <c r="C19" s="1">
        <f>C14</f>
        <v>0</v>
      </c>
      <c r="E19" t="s">
        <v>98</v>
      </c>
    </row>
    <row r="20" spans="1:5" ht="18.75">
      <c r="A20" s="2" t="s">
        <v>57</v>
      </c>
      <c r="B20" t="s">
        <v>15</v>
      </c>
      <c r="C20" s="1">
        <f>C18-C19</f>
        <v>0</v>
      </c>
      <c r="E20" t="s">
        <v>99</v>
      </c>
    </row>
    <row r="21" spans="1:5" ht="18.75">
      <c r="A21" s="2" t="s">
        <v>58</v>
      </c>
      <c r="B21" t="s">
        <v>20</v>
      </c>
      <c r="C21" s="1">
        <f>C20/4</f>
        <v>0</v>
      </c>
      <c r="E21" t="s">
        <v>100</v>
      </c>
    </row>
    <row r="22" spans="1:5" ht="18.75">
      <c r="A22" s="2" t="s">
        <v>59</v>
      </c>
      <c r="B22" t="s">
        <v>36</v>
      </c>
      <c r="C22" s="1">
        <f>C13+C21</f>
        <v>0</v>
      </c>
      <c r="E22" t="s">
        <v>101</v>
      </c>
    </row>
    <row r="23" spans="1:5" ht="18.75">
      <c r="A23" s="2" t="s">
        <v>60</v>
      </c>
      <c r="B23" t="s">
        <v>16</v>
      </c>
      <c r="C23" s="7"/>
      <c r="E23" t="s">
        <v>84</v>
      </c>
    </row>
    <row r="24" spans="1:5" ht="18.75">
      <c r="A24" s="2" t="s">
        <v>61</v>
      </c>
      <c r="B24" s="4" t="s">
        <v>17</v>
      </c>
      <c r="C24" s="5">
        <f>C5-C9-C15-C23</f>
        <v>0</v>
      </c>
      <c r="E24" t="s">
        <v>102</v>
      </c>
    </row>
    <row r="25" spans="1:5" ht="18.75">
      <c r="A25" s="2" t="s">
        <v>62</v>
      </c>
      <c r="B25" t="s">
        <v>21</v>
      </c>
      <c r="C25" s="1">
        <f>C24/2</f>
        <v>0</v>
      </c>
      <c r="E25" t="s">
        <v>103</v>
      </c>
    </row>
    <row r="26" spans="1:5" ht="18.75">
      <c r="A26" s="2" t="s">
        <v>63</v>
      </c>
      <c r="B26" t="s">
        <v>22</v>
      </c>
      <c r="C26" s="1">
        <f>ROUNDDOWN(MIN(C6,C25),-3)</f>
        <v>0</v>
      </c>
      <c r="E26" t="s">
        <v>104</v>
      </c>
    </row>
    <row r="27" spans="1:5" ht="18.75">
      <c r="A27" s="2" t="s">
        <v>64</v>
      </c>
      <c r="B27" t="s">
        <v>23</v>
      </c>
      <c r="C27" s="1">
        <f>C19+C21</f>
        <v>0</v>
      </c>
      <c r="E27" t="s">
        <v>105</v>
      </c>
    </row>
    <row r="28" spans="1:5" ht="18.75">
      <c r="A28" s="2" t="s">
        <v>65</v>
      </c>
      <c r="B28" t="s">
        <v>24</v>
      </c>
      <c r="C28" s="1">
        <f>C26-C27</f>
        <v>0</v>
      </c>
      <c r="E28" t="s">
        <v>106</v>
      </c>
    </row>
    <row r="29" spans="1:5" ht="18.75">
      <c r="A29" s="2" t="s">
        <v>66</v>
      </c>
      <c r="B29" t="s">
        <v>25</v>
      </c>
      <c r="C29" s="1">
        <f>C28/3</f>
        <v>0</v>
      </c>
      <c r="E29" t="s">
        <v>107</v>
      </c>
    </row>
    <row r="30" spans="1:5" ht="18.75">
      <c r="A30" s="2" t="s">
        <v>67</v>
      </c>
      <c r="B30" t="s">
        <v>36</v>
      </c>
      <c r="C30" s="1">
        <f>C27+C29</f>
        <v>0</v>
      </c>
      <c r="E30" t="s">
        <v>108</v>
      </c>
    </row>
    <row r="31" spans="1:5" ht="18.75">
      <c r="A31" s="2" t="s">
        <v>68</v>
      </c>
      <c r="B31" t="s">
        <v>37</v>
      </c>
      <c r="C31" s="7"/>
      <c r="E31" t="s">
        <v>84</v>
      </c>
    </row>
    <row r="32" spans="1:5" ht="18.75">
      <c r="A32" s="2" t="s">
        <v>69</v>
      </c>
      <c r="B32" s="4" t="s">
        <v>38</v>
      </c>
      <c r="C32" s="5">
        <f>C5-C9-C15-C23-C31</f>
        <v>0</v>
      </c>
      <c r="E32" t="s">
        <v>109</v>
      </c>
    </row>
    <row r="33" spans="1:5" ht="18.75">
      <c r="A33" s="2" t="s">
        <v>70</v>
      </c>
      <c r="B33" t="s">
        <v>39</v>
      </c>
      <c r="C33" s="1">
        <f>C32/2</f>
        <v>0</v>
      </c>
      <c r="E33" t="s">
        <v>110</v>
      </c>
    </row>
    <row r="34" spans="1:5" ht="18.75">
      <c r="A34" s="2" t="s">
        <v>71</v>
      </c>
      <c r="B34" t="s">
        <v>40</v>
      </c>
      <c r="C34" s="1">
        <f>ROUNDDOWN(MIN(C6,C33),-3)</f>
        <v>0</v>
      </c>
      <c r="E34" t="s">
        <v>111</v>
      </c>
    </row>
    <row r="35" spans="1:5" ht="18.75">
      <c r="A35" s="2" t="s">
        <v>72</v>
      </c>
      <c r="B35" t="s">
        <v>41</v>
      </c>
      <c r="C35" s="1">
        <f>C27+C29</f>
        <v>0</v>
      </c>
      <c r="E35" t="s">
        <v>112</v>
      </c>
    </row>
    <row r="36" spans="1:5" ht="18.75">
      <c r="A36" s="2" t="s">
        <v>73</v>
      </c>
      <c r="B36" t="s">
        <v>42</v>
      </c>
      <c r="C36" s="1">
        <f>C34-C35</f>
        <v>0</v>
      </c>
      <c r="E36" t="s">
        <v>113</v>
      </c>
    </row>
    <row r="37" spans="1:5" ht="18.75">
      <c r="A37" s="2" t="s">
        <v>74</v>
      </c>
      <c r="B37" t="s">
        <v>43</v>
      </c>
      <c r="C37" s="1">
        <f>C36/2</f>
        <v>0</v>
      </c>
      <c r="E37" t="s">
        <v>114</v>
      </c>
    </row>
    <row r="38" spans="1:5" ht="18.75">
      <c r="A38" s="2" t="s">
        <v>75</v>
      </c>
      <c r="B38" t="s">
        <v>36</v>
      </c>
      <c r="C38" s="1">
        <f>C34+C37</f>
        <v>0</v>
      </c>
      <c r="E38" t="s">
        <v>115</v>
      </c>
    </row>
    <row r="39" spans="1:5" ht="18.75">
      <c r="A39" s="2" t="s">
        <v>76</v>
      </c>
      <c r="B39" t="s">
        <v>44</v>
      </c>
      <c r="C39" s="7"/>
      <c r="E39" t="s">
        <v>84</v>
      </c>
    </row>
    <row r="40" spans="1:5" ht="18.75">
      <c r="A40" s="2" t="s">
        <v>77</v>
      </c>
      <c r="B40" s="4" t="s">
        <v>45</v>
      </c>
      <c r="C40" s="5">
        <f>C5-C9-C15-C23-C31-C39</f>
        <v>0</v>
      </c>
      <c r="E40" t="s">
        <v>116</v>
      </c>
    </row>
    <row r="41" spans="1:5" ht="18.75">
      <c r="A41" s="2" t="s">
        <v>78</v>
      </c>
      <c r="B41" t="s">
        <v>46</v>
      </c>
      <c r="C41" s="1">
        <f>C40/2</f>
        <v>0</v>
      </c>
      <c r="E41" t="s">
        <v>117</v>
      </c>
    </row>
    <row r="42" spans="1:5" ht="18.75">
      <c r="A42" s="2" t="s">
        <v>79</v>
      </c>
      <c r="B42" t="s">
        <v>47</v>
      </c>
      <c r="C42" s="1">
        <f>ROUNDDOWN(MIN(C6,C41),-3)</f>
        <v>0</v>
      </c>
      <c r="E42" t="s">
        <v>118</v>
      </c>
    </row>
    <row r="43" spans="1:5" ht="18.75">
      <c r="A43" s="2" t="s">
        <v>80</v>
      </c>
      <c r="B43" t="s">
        <v>48</v>
      </c>
      <c r="C43" s="1">
        <f>C35+C37</f>
        <v>0</v>
      </c>
      <c r="E43" t="s">
        <v>119</v>
      </c>
    </row>
    <row r="44" spans="1:5" ht="18.75">
      <c r="A44" s="2" t="s">
        <v>81</v>
      </c>
      <c r="B44" t="s">
        <v>49</v>
      </c>
      <c r="C44" s="1">
        <f>C42-C43</f>
        <v>0</v>
      </c>
      <c r="E44" t="s">
        <v>120</v>
      </c>
    </row>
    <row r="45" spans="1:5" ht="18.75">
      <c r="A45" s="2" t="s">
        <v>82</v>
      </c>
      <c r="B45" t="s">
        <v>50</v>
      </c>
      <c r="C45" s="1">
        <f>C44</f>
        <v>0</v>
      </c>
      <c r="E45" t="s">
        <v>121</v>
      </c>
    </row>
    <row r="46" spans="1:5" ht="18.75">
      <c r="A46" s="2" t="s">
        <v>83</v>
      </c>
      <c r="B46" t="s">
        <v>36</v>
      </c>
      <c r="C46" s="1">
        <f>C43+C45</f>
        <v>0</v>
      </c>
      <c r="E46" t="s">
        <v>122</v>
      </c>
    </row>
    <row r="47" ht="18.75">
      <c r="C47" s="3" t="str">
        <f>IF(C42=C46,"OK","NG")</f>
        <v>OK</v>
      </c>
    </row>
  </sheetData>
  <sheetProtection password="C629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headerFooter>
    <oddHeader>&amp;L胎内市奨学金返還支援事業支援額試算シート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胎内市</dc:creator>
  <cp:keywords/>
  <dc:description/>
  <cp:lastModifiedBy>胎内市</cp:lastModifiedBy>
  <cp:lastPrinted>2018-04-04T08:04:44Z</cp:lastPrinted>
  <dcterms:created xsi:type="dcterms:W3CDTF">2018-02-06T07:30:47Z</dcterms:created>
  <dcterms:modified xsi:type="dcterms:W3CDTF">2018-04-04T08:05:17Z</dcterms:modified>
  <cp:category/>
  <cp:version/>
  <cp:contentType/>
  <cp:contentStatus/>
</cp:coreProperties>
</file>