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81" windowWidth="11805" windowHeight="8700" tabRatio="761" activeTab="3"/>
  </bookViews>
  <sheets>
    <sheet name="記載例と豆知識" sheetId="1" r:id="rId1"/>
    <sheet name="1年目" sheetId="2" r:id="rId2"/>
    <sheet name="１年目グラフ" sheetId="3" r:id="rId3"/>
    <sheet name="２年目" sheetId="4" r:id="rId4"/>
    <sheet name="２年目グラフ" sheetId="5" r:id="rId5"/>
    <sheet name="1、2年目の比較" sheetId="6" r:id="rId6"/>
  </sheets>
  <definedNames>
    <definedName name="_xlnm.Print_Area" localSheetId="5">'1、2年目の比較'!$A$1:$R$33</definedName>
    <definedName name="_xlnm.Print_Area" localSheetId="2">'１年目グラフ'!$B$1:$S$47</definedName>
    <definedName name="_xlnm.Print_Area" localSheetId="3">'２年目'!$A$1:$P$103</definedName>
    <definedName name="_xlnm.Print_Area" localSheetId="4">'２年目グラフ'!$B$1:$S$46</definedName>
  </definedNames>
  <calcPr fullCalcOnLoad="1"/>
</workbook>
</file>

<file path=xl/comments2.xml><?xml version="1.0" encoding="utf-8"?>
<comments xmlns="http://schemas.openxmlformats.org/spreadsheetml/2006/main">
  <authors>
    <author>胎内市</author>
  </authors>
  <commentList>
    <comment ref="D9" authorId="0">
      <text>
        <r>
          <rPr>
            <sz val="9"/>
            <rFont val="ＭＳ Ｐゴシック"/>
            <family val="3"/>
          </rPr>
          <t>入力</t>
        </r>
      </text>
    </comment>
    <comment ref="G9" authorId="0">
      <text>
        <r>
          <rPr>
            <sz val="9"/>
            <rFont val="ＭＳ Ｐゴシック"/>
            <family val="3"/>
          </rPr>
          <t>入力</t>
        </r>
      </text>
    </comment>
    <comment ref="K9" authorId="0">
      <text>
        <r>
          <rPr>
            <sz val="9"/>
            <rFont val="ＭＳ Ｐゴシック"/>
            <family val="3"/>
          </rPr>
          <t>入力</t>
        </r>
      </text>
    </comment>
    <comment ref="L9" authorId="0">
      <text>
        <r>
          <rPr>
            <sz val="9"/>
            <rFont val="ＭＳ Ｐゴシック"/>
            <family val="3"/>
          </rPr>
          <t>入力</t>
        </r>
      </text>
    </comment>
    <comment ref="O9" authorId="0">
      <text>
        <r>
          <rPr>
            <sz val="9"/>
            <rFont val="ＭＳ Ｐゴシック"/>
            <family val="3"/>
          </rPr>
          <t>入力</t>
        </r>
      </text>
    </comment>
    <comment ref="H9" authorId="0">
      <text>
        <r>
          <rPr>
            <sz val="9"/>
            <rFont val="ＭＳ Ｐゴシック"/>
            <family val="3"/>
          </rPr>
          <t>入力</t>
        </r>
      </text>
    </comment>
    <comment ref="F5" authorId="0">
      <text>
        <r>
          <rPr>
            <sz val="9"/>
            <rFont val="ＭＳ Ｐゴシック"/>
            <family val="3"/>
          </rPr>
          <t>入力</t>
        </r>
      </text>
    </comment>
    <comment ref="L5" authorId="0">
      <text>
        <r>
          <rPr>
            <sz val="9"/>
            <rFont val="ＭＳ Ｐゴシック"/>
            <family val="3"/>
          </rPr>
          <t>入力</t>
        </r>
      </text>
    </comment>
  </commentList>
</comments>
</file>

<file path=xl/sharedStrings.xml><?xml version="1.0" encoding="utf-8"?>
<sst xmlns="http://schemas.openxmlformats.org/spreadsheetml/2006/main" count="816" uniqueCount="65">
  <si>
    <t>項目</t>
  </si>
  <si>
    <t>使用量</t>
  </si>
  <si>
    <t>月</t>
  </si>
  <si>
    <t>電気（kWh）</t>
  </si>
  <si>
    <t>人</t>
  </si>
  <si>
    <t>軽油（ｌ）</t>
  </si>
  <si>
    <t>灯油（ｌ）</t>
  </si>
  <si>
    <t>ガソリン（ｌ）</t>
  </si>
  <si>
    <t>上　　期　　計</t>
  </si>
  <si>
    <t>下　　期　　計</t>
  </si>
  <si>
    <t>年　 度　 計</t>
  </si>
  <si>
    <t>ごみ(kg)</t>
  </si>
  <si>
    <t>年度</t>
  </si>
  <si>
    <t>○ご家族の人数を入力してください</t>
  </si>
  <si>
    <t>ペットボトル(本)</t>
  </si>
  <si>
    <t>ガラスビン(本)</t>
  </si>
  <si>
    <t>牛乳パック(本)</t>
  </si>
  <si>
    <t>食品トレイ(枚)</t>
  </si>
  <si>
    <t>合　　計</t>
  </si>
  <si>
    <t>排出量(kg)</t>
  </si>
  <si>
    <t>金額(円)</t>
  </si>
  <si>
    <t>円</t>
  </si>
  <si>
    <t>合計</t>
  </si>
  <si>
    <t>　　　・1ヶ月あたりの料金は</t>
  </si>
  <si>
    <t>本</t>
  </si>
  <si>
    <t>枚</t>
  </si>
  <si>
    <r>
      <t>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　　　　　　排出係数</t>
    </r>
  </si>
  <si>
    <t>kWh</t>
  </si>
  <si>
    <r>
      <t>都市ガス（m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</si>
  <si>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m</t>
    </r>
    <r>
      <rPr>
        <vertAlign val="superscript"/>
        <sz val="12"/>
        <rFont val="ＭＳ Ｐゴシック"/>
        <family val="3"/>
      </rPr>
      <t>3</t>
    </r>
  </si>
  <si>
    <t>l</t>
  </si>
  <si>
    <t>l</t>
  </si>
  <si>
    <r>
      <t>水（m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</si>
  <si>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m</t>
    </r>
    <r>
      <rPr>
        <vertAlign val="superscript"/>
        <sz val="12"/>
        <rFont val="ＭＳ Ｐゴシック"/>
        <family val="3"/>
      </rPr>
      <t>3</t>
    </r>
  </si>
  <si>
    <t>ごみ(kg)</t>
  </si>
  <si>
    <t>kg</t>
  </si>
  <si>
    <r>
      <t>一人当たりのCO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
（kg-CO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</si>
  <si>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一人当たりのCO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
（kg-CO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</si>
  <si>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平成</t>
  </si>
  <si>
    <t>○年度を入力してください</t>
  </si>
  <si>
    <r>
      <t>　　　・1ヶ月あたりのCO</t>
    </r>
    <r>
      <rPr>
        <vertAlign val="subscript"/>
        <sz val="18"/>
        <rFont val="ＭＳ Ｐゴシック"/>
        <family val="3"/>
      </rPr>
      <t>2</t>
    </r>
    <r>
      <rPr>
        <sz val="18"/>
        <rFont val="ＭＳ Ｐゴシック"/>
        <family val="3"/>
      </rPr>
      <t>排出量は</t>
    </r>
  </si>
  <si>
    <r>
      <t>kg-CO</t>
    </r>
    <r>
      <rPr>
        <b/>
        <vertAlign val="subscript"/>
        <sz val="18"/>
        <rFont val="ＭＳ Ｐゴシック"/>
        <family val="3"/>
      </rPr>
      <t>2</t>
    </r>
  </si>
  <si>
    <t>前年同月実績との比較</t>
  </si>
  <si>
    <t>前年同期実績との比較</t>
  </si>
  <si>
    <t>前年同月との増減比較</t>
  </si>
  <si>
    <t>となっています。</t>
  </si>
  <si>
    <t>1年目と比較して、</t>
  </si>
  <si>
    <t>※CO2排出係数は、環境省資料より</t>
  </si>
  <si>
    <t>ℓ</t>
  </si>
  <si>
    <t>●各使用量【明細書】の記載例</t>
  </si>
  <si>
    <t>●豆知識</t>
  </si>
  <si>
    <t>・1本の杉の木が1年間に吸収するCO2量は約14㎏</t>
  </si>
  <si>
    <t>※1）「温室効果ガスインベントリオフィス」日本の温室効果ガス排出データより</t>
  </si>
  <si>
    <t>※2）50年生の杉「直径26cm、樹高22ｍ」での試算値（1997年度林業白書・農林水産省）</t>
  </si>
  <si>
    <r>
      <t>CO2排出量が約5,500㎏の場合、CO2を削減するためには、杉の木が約393本必要になります。</t>
    </r>
    <r>
      <rPr>
        <sz val="9"/>
        <rFont val="ＭＳ 明朝"/>
        <family val="1"/>
      </rPr>
      <t>※2</t>
    </r>
  </si>
  <si>
    <t>　環境家計簿を記録しながら、CO2の排出量を把握し、前年同月との増減比較ができます。積極的に地球温暖化防止策に取組んでいきましよう。</t>
  </si>
  <si>
    <r>
      <t>・家庭からのCO2の排出量は、一世帯あたり年間約5,500kg（3人家族）</t>
    </r>
    <r>
      <rPr>
        <sz val="9"/>
        <rFont val="ＭＳ Ｐ明朝"/>
        <family val="1"/>
      </rPr>
      <t>※1</t>
    </r>
  </si>
  <si>
    <t>ブルーの枠の中に使用量と金額を入力してください</t>
  </si>
  <si>
    <r>
      <t>CO</t>
    </r>
    <r>
      <rPr>
        <vertAlign val="subscript"/>
        <sz val="9"/>
        <color indexed="9"/>
        <rFont val="ＭＳ Ｐゴシック"/>
        <family val="3"/>
      </rPr>
      <t>2</t>
    </r>
    <r>
      <rPr>
        <sz val="9"/>
        <color indexed="9"/>
        <rFont val="ＭＳ Ｐゴシック"/>
        <family val="3"/>
      </rPr>
      <t>排出係数</t>
    </r>
  </si>
  <si>
    <r>
      <t>都市ガス（m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</si>
  <si>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r>
      <t>水（m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</si>
  <si>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r>
      <t>LPガス（m</t>
    </r>
    <r>
      <rPr>
        <vertAlign val="superscript"/>
        <sz val="9"/>
        <color indexed="9"/>
        <rFont val="ＭＳ Ｐゴシック"/>
        <family val="3"/>
      </rPr>
      <t>3</t>
    </r>
    <r>
      <rPr>
        <sz val="9"/>
        <color indexed="9"/>
        <rFont val="ＭＳ Ｐゴシック"/>
        <family val="3"/>
      </rPr>
      <t>）</t>
    </r>
  </si>
  <si>
    <t>空き缶(本)</t>
  </si>
  <si>
    <r>
      <t>プロパンガス（m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</si>
  <si>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プロパンガス（m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</si>
</sst>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_);[Red]\(#,##0.0\)"/>
    <numFmt numFmtId="179" formatCode="#,##0.00_);[Red]\(#,##0.00\)"/>
    <numFmt numFmtId="180" formatCode="#,##0.000_);[Red]\(#,##0.000\)"/>
    <numFmt numFmtId="181" formatCode="####&quot;年　度　　環　境　家　計　簿&quot;"/>
    <numFmt numFmtId="182" formatCode="####&quot; 年 度　　環　境　家　計　簿&quot;"/>
    <numFmt numFmtId="183" formatCode="&quot;平成&quot;##&quot;（&quot;####&quot;）&quot;&quot; 年 度　　環　境　家　計　簿&quot;"/>
    <numFmt numFmtId="184" formatCode="####&quot;年度　光熱費とＣＯ２排出量の推移（月別）&quot;"/>
    <numFmt numFmtId="185" formatCode="####&quot;年度　エネルギー費用とＣＯ２排出量の推移（月別）&quot;"/>
    <numFmt numFmtId="186" formatCode="#&quot;月&quot;"/>
    <numFmt numFmtId="187" formatCode="####&quot;年度　エネルギー費用とＣＯ２排出量のe推移（月別）&quot;"/>
    <numFmt numFmtId="188" formatCode="####&quot;年度　エネルギー費用とＣＯ２排出量の年間推移（月別）&quot;"/>
    <numFmt numFmtId="189" formatCode="####&quot;kg-CO2&quot;"/>
    <numFmt numFmtId="190" formatCode="#########&quot;　円&quot;"/>
    <numFmt numFmtId="191" formatCode="####&quot;　kg-CO2&quot;"/>
    <numFmt numFmtId="192" formatCode="#########&quot;円&quot;"/>
    <numFmt numFmtId="193" formatCode="####&quot;kg&quot;"/>
    <numFmt numFmtId="194" formatCode="####&quot;年度　CO2排出量および料金の月別推移&quot;"/>
    <numFmt numFmtId="195" formatCode="###,###,###&quot;円&quot;"/>
    <numFmt numFmtId="196" formatCode="###,###,###&quot;kg-CO2&quot;"/>
    <numFmt numFmtId="197" formatCode="###,###,###&quot;本&quot;"/>
    <numFmt numFmtId="198" formatCode="#,###&quot;kg&quot;"/>
    <numFmt numFmtId="199" formatCode="&quot;平 成 &quot;####&quot; 年 度　　環　境　家　計　簿&quot;"/>
    <numFmt numFmtId="200" formatCode="&quot;平成&quot;####&quot;年度　CO2排出量および料金の月別推移&quot;"/>
    <numFmt numFmtId="201" formatCode="#,##0_ "/>
    <numFmt numFmtId="202" formatCode="###,###,###&quot;kg&quot;"/>
    <numFmt numFmtId="203" formatCode="###,###,##0&quot;kg&quot;"/>
    <numFmt numFmtId="204" formatCode="###,###,##0&quot;円&quot;"/>
    <numFmt numFmtId="205" formatCode="0.000000"/>
    <numFmt numFmtId="206" formatCode="0.00000"/>
    <numFmt numFmtId="207" formatCode="0.0000"/>
    <numFmt numFmtId="208" formatCode="0.000"/>
    <numFmt numFmtId="209" formatCode="#,##0.0000_);[Red]\(#,##0.0000\)"/>
  </numFmts>
  <fonts count="41">
    <font>
      <sz val="11"/>
      <name val="ＭＳ 明朝"/>
      <family val="1"/>
    </font>
    <font>
      <sz val="6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2"/>
      <name val="HG丸ｺﾞｼｯｸM-PRO"/>
      <family val="3"/>
    </font>
    <font>
      <vertAlign val="subscript"/>
      <sz val="12"/>
      <name val="HG丸ｺﾞｼｯｸM-PRO"/>
      <family val="3"/>
    </font>
    <font>
      <sz val="14"/>
      <name val="HG丸ｺﾞｼｯｸM-PRO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name val="ＭＳ Ｐゴシック"/>
      <family val="3"/>
    </font>
    <font>
      <vertAlign val="superscript"/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bscript"/>
      <sz val="14"/>
      <name val="ＭＳ Ｐゴシック"/>
      <family val="3"/>
    </font>
    <font>
      <b/>
      <sz val="18"/>
      <name val="ＭＳ 明朝"/>
      <family val="1"/>
    </font>
    <font>
      <sz val="15.25"/>
      <name val="ＭＳ Ｐゴシック"/>
      <family val="3"/>
    </font>
    <font>
      <vertAlign val="subscript"/>
      <sz val="18"/>
      <name val="ＭＳ Ｐゴシック"/>
      <family val="3"/>
    </font>
    <font>
      <b/>
      <vertAlign val="subscript"/>
      <sz val="18"/>
      <name val="ＭＳ Ｐゴシック"/>
      <family val="3"/>
    </font>
    <font>
      <sz val="11"/>
      <name val="ＭＳ ゴシック"/>
      <family val="3"/>
    </font>
    <font>
      <sz val="9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22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明朝"/>
      <family val="1"/>
    </font>
    <font>
      <vertAlign val="subscript"/>
      <sz val="9"/>
      <color indexed="9"/>
      <name val="ＭＳ Ｐゴシック"/>
      <family val="3"/>
    </font>
    <font>
      <vertAlign val="superscript"/>
      <sz val="9"/>
      <color indexed="9"/>
      <name val="ＭＳ Ｐゴシック"/>
      <family val="3"/>
    </font>
    <font>
      <b/>
      <sz val="8"/>
      <name val="ＭＳ 明朝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>
        <color indexed="17"/>
      </right>
      <top style="medium"/>
      <bottom>
        <color indexed="63"/>
      </bottom>
    </border>
    <border>
      <left style="thin">
        <color indexed="17"/>
      </left>
      <right>
        <color indexed="63"/>
      </right>
      <top style="medium"/>
      <bottom>
        <color indexed="63"/>
      </bottom>
    </border>
    <border>
      <left style="medium"/>
      <right style="thin">
        <color indexed="17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82" fontId="9" fillId="0" borderId="0" xfId="0" applyNumberFormat="1" applyFont="1" applyAlignment="1" applyProtection="1">
      <alignment horizontal="center" vertical="center"/>
      <protection hidden="1"/>
    </xf>
    <xf numFmtId="176" fontId="10" fillId="0" borderId="0" xfId="0" applyNumberFormat="1" applyFont="1" applyFill="1" applyAlignment="1" applyProtection="1">
      <alignment vertical="center"/>
      <protection hidden="1"/>
    </xf>
    <xf numFmtId="176" fontId="10" fillId="0" borderId="0" xfId="0" applyNumberFormat="1" applyFont="1" applyFill="1" applyAlignment="1" applyProtection="1" quotePrefix="1">
      <alignment horizontal="left" vertical="center"/>
      <protection hidden="1"/>
    </xf>
    <xf numFmtId="176" fontId="10" fillId="2" borderId="1" xfId="0" applyNumberFormat="1" applyFont="1" applyFill="1" applyBorder="1" applyAlignment="1" applyProtection="1">
      <alignment vertical="center"/>
      <protection locked="0"/>
    </xf>
    <xf numFmtId="176" fontId="10" fillId="0" borderId="2" xfId="0" applyNumberFormat="1" applyFont="1" applyFill="1" applyBorder="1" applyAlignment="1" applyProtection="1">
      <alignment vertical="center"/>
      <protection hidden="1"/>
    </xf>
    <xf numFmtId="176" fontId="10" fillId="0" borderId="3" xfId="0" applyNumberFormat="1" applyFont="1" applyFill="1" applyBorder="1" applyAlignment="1" applyProtection="1">
      <alignment vertical="center"/>
      <protection hidden="1"/>
    </xf>
    <xf numFmtId="176" fontId="10" fillId="0" borderId="4" xfId="0" applyNumberFormat="1" applyFont="1" applyFill="1" applyBorder="1" applyAlignment="1" applyProtection="1">
      <alignment vertical="center"/>
      <protection hidden="1"/>
    </xf>
    <xf numFmtId="176" fontId="10" fillId="0" borderId="1" xfId="0" applyNumberFormat="1" applyFont="1" applyFill="1" applyBorder="1" applyAlignment="1" applyProtection="1">
      <alignment horizontal="center" vertical="center"/>
      <protection hidden="1"/>
    </xf>
    <xf numFmtId="176" fontId="10" fillId="0" borderId="5" xfId="0" applyNumberFormat="1" applyFont="1" applyFill="1" applyBorder="1" applyAlignment="1" applyProtection="1">
      <alignment horizontal="center" vertical="center"/>
      <protection hidden="1"/>
    </xf>
    <xf numFmtId="176" fontId="10" fillId="0" borderId="6" xfId="0" applyNumberFormat="1" applyFont="1" applyFill="1" applyBorder="1" applyAlignment="1" applyProtection="1" quotePrefix="1">
      <alignment horizontal="left" vertical="center"/>
      <protection hidden="1"/>
    </xf>
    <xf numFmtId="179" fontId="10" fillId="0" borderId="5" xfId="0" applyNumberFormat="1" applyFont="1" applyFill="1" applyBorder="1" applyAlignment="1" applyProtection="1">
      <alignment vertical="center"/>
      <protection hidden="1"/>
    </xf>
    <xf numFmtId="176" fontId="10" fillId="2" borderId="7" xfId="0" applyNumberFormat="1" applyFont="1" applyFill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  <protection hidden="1"/>
    </xf>
    <xf numFmtId="176" fontId="10" fillId="2" borderId="5" xfId="17" applyNumberFormat="1" applyFont="1" applyFill="1" applyBorder="1" applyAlignment="1" applyProtection="1">
      <alignment vertical="center"/>
      <protection locked="0"/>
    </xf>
    <xf numFmtId="178" fontId="10" fillId="0" borderId="5" xfId="0" applyNumberFormat="1" applyFont="1" applyFill="1" applyBorder="1" applyAlignment="1" applyProtection="1">
      <alignment vertical="center"/>
      <protection hidden="1"/>
    </xf>
    <xf numFmtId="176" fontId="10" fillId="0" borderId="6" xfId="0" applyNumberFormat="1" applyFont="1" applyFill="1" applyBorder="1" applyAlignment="1" applyProtection="1">
      <alignment horizontal="left" vertical="center"/>
      <protection hidden="1"/>
    </xf>
    <xf numFmtId="176" fontId="10" fillId="0" borderId="8" xfId="17" applyNumberFormat="1" applyFont="1" applyFill="1" applyBorder="1" applyAlignment="1" applyProtection="1">
      <alignment vertical="center"/>
      <protection hidden="1"/>
    </xf>
    <xf numFmtId="180" fontId="10" fillId="0" borderId="5" xfId="0" applyNumberFormat="1" applyFont="1" applyFill="1" applyBorder="1" applyAlignment="1" applyProtection="1">
      <alignment vertical="center"/>
      <protection hidden="1"/>
    </xf>
    <xf numFmtId="195" fontId="10" fillId="0" borderId="5" xfId="17" applyNumberFormat="1" applyFont="1" applyFill="1" applyBorder="1" applyAlignment="1" applyProtection="1">
      <alignment vertical="center"/>
      <protection hidden="1"/>
    </xf>
    <xf numFmtId="176" fontId="10" fillId="0" borderId="9" xfId="17" applyNumberFormat="1" applyFont="1" applyFill="1" applyBorder="1" applyAlignment="1" applyProtection="1">
      <alignment vertical="center"/>
      <protection hidden="1"/>
    </xf>
    <xf numFmtId="176" fontId="10" fillId="0" borderId="10" xfId="0" applyNumberFormat="1" applyFont="1" applyFill="1" applyBorder="1" applyAlignment="1" applyProtection="1">
      <alignment vertical="center"/>
      <protection hidden="1"/>
    </xf>
    <xf numFmtId="176" fontId="10" fillId="0" borderId="0" xfId="0" applyNumberFormat="1" applyFont="1" applyFill="1" applyBorder="1" applyAlignment="1" applyProtection="1">
      <alignment vertical="center"/>
      <protection hidden="1"/>
    </xf>
    <xf numFmtId="176" fontId="10" fillId="0" borderId="0" xfId="0" applyNumberFormat="1" applyFont="1" applyFill="1" applyAlignment="1" applyProtection="1">
      <alignment horizontal="right" vertical="center"/>
      <protection hidden="1"/>
    </xf>
    <xf numFmtId="179" fontId="10" fillId="0" borderId="11" xfId="0" applyNumberFormat="1" applyFont="1" applyFill="1" applyBorder="1" applyAlignment="1" applyProtection="1">
      <alignment vertical="center"/>
      <protection hidden="1"/>
    </xf>
    <xf numFmtId="178" fontId="10" fillId="0" borderId="11" xfId="0" applyNumberFormat="1" applyFont="1" applyFill="1" applyBorder="1" applyAlignment="1" applyProtection="1">
      <alignment vertical="center"/>
      <protection hidden="1"/>
    </xf>
    <xf numFmtId="180" fontId="10" fillId="0" borderId="11" xfId="0" applyNumberFormat="1" applyFont="1" applyFill="1" applyBorder="1" applyAlignment="1" applyProtection="1">
      <alignment vertical="center"/>
      <protection hidden="1"/>
    </xf>
    <xf numFmtId="198" fontId="10" fillId="0" borderId="1" xfId="0" applyNumberFormat="1" applyFont="1" applyFill="1" applyBorder="1" applyAlignment="1" applyProtection="1">
      <alignment vertical="center"/>
      <protection hidden="1"/>
    </xf>
    <xf numFmtId="198" fontId="10" fillId="0" borderId="12" xfId="0" applyNumberFormat="1" applyFont="1" applyFill="1" applyBorder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176" fontId="15" fillId="0" borderId="0" xfId="0" applyNumberFormat="1" applyFont="1" applyFill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76" fontId="8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176" fontId="7" fillId="0" borderId="0" xfId="0" applyNumberFormat="1" applyFont="1" applyFill="1" applyAlignment="1" applyProtection="1">
      <alignment vertical="center"/>
      <protection hidden="1"/>
    </xf>
    <xf numFmtId="203" fontId="10" fillId="0" borderId="13" xfId="0" applyNumberFormat="1" applyFont="1" applyFill="1" applyBorder="1" applyAlignment="1" applyProtection="1">
      <alignment vertical="center"/>
      <protection hidden="1"/>
    </xf>
    <xf numFmtId="204" fontId="10" fillId="0" borderId="13" xfId="0" applyNumberFormat="1" applyFont="1" applyFill="1" applyBorder="1" applyAlignment="1" applyProtection="1">
      <alignment vertical="center"/>
      <protection hidden="1"/>
    </xf>
    <xf numFmtId="204" fontId="10" fillId="0" borderId="14" xfId="0" applyNumberFormat="1" applyFont="1" applyFill="1" applyBorder="1" applyAlignment="1" applyProtection="1">
      <alignment vertical="center"/>
      <protection hidden="1"/>
    </xf>
    <xf numFmtId="197" fontId="10" fillId="0" borderId="15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/>
      <protection hidden="1"/>
    </xf>
    <xf numFmtId="2" fontId="24" fillId="0" borderId="0" xfId="0" applyNumberFormat="1" applyFont="1" applyBorder="1" applyAlignment="1" applyProtection="1">
      <alignment/>
      <protection hidden="1"/>
    </xf>
    <xf numFmtId="0" fontId="10" fillId="3" borderId="1" xfId="0" applyNumberFormat="1" applyFont="1" applyFill="1" applyBorder="1" applyAlignment="1" applyProtection="1">
      <alignment vertical="center"/>
      <protection locked="0"/>
    </xf>
    <xf numFmtId="176" fontId="10" fillId="3" borderId="1" xfId="0" applyNumberFormat="1" applyFont="1" applyFill="1" applyBorder="1" applyAlignment="1" applyProtection="1">
      <alignment vertical="center"/>
      <protection locked="0"/>
    </xf>
    <xf numFmtId="176" fontId="10" fillId="3" borderId="5" xfId="17" applyNumberFormat="1" applyFont="1" applyFill="1" applyBorder="1" applyAlignment="1" applyProtection="1">
      <alignment vertical="center"/>
      <protection locked="0"/>
    </xf>
    <xf numFmtId="176" fontId="10" fillId="3" borderId="7" xfId="0" applyNumberFormat="1" applyFont="1" applyFill="1" applyBorder="1" applyAlignment="1" applyProtection="1">
      <alignment vertical="center"/>
      <protection locked="0"/>
    </xf>
    <xf numFmtId="179" fontId="10" fillId="0" borderId="16" xfId="0" applyNumberFormat="1" applyFont="1" applyFill="1" applyBorder="1" applyAlignment="1" applyProtection="1">
      <alignment vertical="center"/>
      <protection hidden="1"/>
    </xf>
    <xf numFmtId="176" fontId="10" fillId="3" borderId="17" xfId="0" applyNumberFormat="1" applyFont="1" applyFill="1" applyBorder="1" applyAlignment="1" applyProtection="1">
      <alignment vertical="center"/>
      <protection locked="0"/>
    </xf>
    <xf numFmtId="176" fontId="10" fillId="0" borderId="18" xfId="0" applyNumberFormat="1" applyFont="1" applyFill="1" applyBorder="1" applyAlignment="1" applyProtection="1">
      <alignment vertical="center"/>
      <protection hidden="1"/>
    </xf>
    <xf numFmtId="176" fontId="10" fillId="0" borderId="12" xfId="0" applyNumberFormat="1" applyFont="1" applyFill="1" applyBorder="1" applyAlignment="1" applyProtection="1">
      <alignment vertical="center"/>
      <protection hidden="1"/>
    </xf>
    <xf numFmtId="176" fontId="10" fillId="3" borderId="16" xfId="17" applyNumberFormat="1" applyFont="1" applyFill="1" applyBorder="1" applyAlignment="1" applyProtection="1">
      <alignment vertical="center"/>
      <protection locked="0"/>
    </xf>
    <xf numFmtId="176" fontId="10" fillId="4" borderId="5" xfId="0" applyNumberFormat="1" applyFont="1" applyFill="1" applyBorder="1" applyAlignment="1" applyProtection="1">
      <alignment vertical="center"/>
      <protection hidden="1"/>
    </xf>
    <xf numFmtId="176" fontId="10" fillId="4" borderId="7" xfId="0" applyNumberFormat="1" applyFont="1" applyFill="1" applyBorder="1" applyAlignment="1" applyProtection="1">
      <alignment vertical="center"/>
      <protection hidden="1"/>
    </xf>
    <xf numFmtId="176" fontId="10" fillId="4" borderId="5" xfId="17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176" fontId="10" fillId="0" borderId="19" xfId="0" applyNumberFormat="1" applyFont="1" applyFill="1" applyBorder="1" applyAlignment="1" applyProtection="1">
      <alignment horizontal="left" vertical="center"/>
      <protection hidden="1"/>
    </xf>
    <xf numFmtId="176" fontId="10" fillId="3" borderId="7" xfId="0" applyNumberFormat="1" applyFont="1" applyFill="1" applyBorder="1" applyAlignment="1" applyProtection="1">
      <alignment vertical="center"/>
      <protection hidden="1"/>
    </xf>
    <xf numFmtId="176" fontId="10" fillId="3" borderId="5" xfId="0" applyNumberFormat="1" applyFont="1" applyFill="1" applyBorder="1" applyAlignment="1" applyProtection="1">
      <alignment vertical="center"/>
      <protection hidden="1"/>
    </xf>
    <xf numFmtId="176" fontId="10" fillId="3" borderId="5" xfId="17" applyNumberFormat="1" applyFont="1" applyFill="1" applyBorder="1" applyAlignment="1" applyProtection="1">
      <alignment vertical="center"/>
      <protection hidden="1"/>
    </xf>
    <xf numFmtId="0" fontId="0" fillId="5" borderId="0" xfId="0" applyFill="1" applyAlignment="1">
      <alignment/>
    </xf>
    <xf numFmtId="0" fontId="0" fillId="5" borderId="0" xfId="0" applyFill="1" applyAlignment="1">
      <alignment vertical="top" wrapText="1"/>
    </xf>
    <xf numFmtId="0" fontId="25" fillId="5" borderId="0" xfId="0" applyFont="1" applyFill="1" applyAlignment="1">
      <alignment vertical="center" wrapText="1"/>
    </xf>
    <xf numFmtId="0" fontId="0" fillId="5" borderId="0" xfId="0" applyNumberFormat="1" applyFill="1" applyAlignment="1">
      <alignment vertical="top" wrapText="1"/>
    </xf>
    <xf numFmtId="0" fontId="27" fillId="5" borderId="0" xfId="0" applyFont="1" applyFill="1" applyAlignment="1">
      <alignment horizontal="left" vertical="center"/>
    </xf>
    <xf numFmtId="0" fontId="28" fillId="5" borderId="0" xfId="0" applyFont="1" applyFill="1" applyAlignment="1">
      <alignment horizontal="left" vertical="center"/>
    </xf>
    <xf numFmtId="0" fontId="28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/>
    </xf>
    <xf numFmtId="0" fontId="33" fillId="5" borderId="0" xfId="0" applyFont="1" applyFill="1" applyAlignment="1">
      <alignment/>
    </xf>
    <xf numFmtId="0" fontId="35" fillId="0" borderId="0" xfId="0" applyFont="1" applyFill="1" applyBorder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176" fontId="10" fillId="0" borderId="6" xfId="0" applyNumberFormat="1" applyFont="1" applyFill="1" applyBorder="1" applyAlignment="1" applyProtection="1" quotePrefix="1">
      <alignment horizontal="left" vertical="center" shrinkToFit="1"/>
      <protection hidden="1"/>
    </xf>
    <xf numFmtId="176" fontId="24" fillId="0" borderId="0" xfId="0" applyNumberFormat="1" applyFont="1" applyFill="1" applyBorder="1" applyAlignment="1" applyProtection="1">
      <alignment horizontal="center" vertical="center"/>
      <protection hidden="1"/>
    </xf>
    <xf numFmtId="176" fontId="24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176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76" fontId="24" fillId="0" borderId="0" xfId="0" applyNumberFormat="1" applyFont="1" applyFill="1" applyBorder="1" applyAlignment="1" applyProtection="1">
      <alignment horizontal="center" vertical="center" wrapText="1"/>
      <protection hidden="1"/>
    </xf>
    <xf numFmtId="176" fontId="24" fillId="0" borderId="0" xfId="0" applyNumberFormat="1" applyFont="1" applyFill="1" applyBorder="1" applyAlignment="1" applyProtection="1" quotePrefix="1">
      <alignment horizontal="left" vertical="center"/>
      <protection hidden="1"/>
    </xf>
    <xf numFmtId="179" fontId="24" fillId="0" borderId="0" xfId="0" applyNumberFormat="1" applyFont="1" applyFill="1" applyBorder="1" applyAlignment="1" applyProtection="1">
      <alignment vertical="center"/>
      <protection hidden="1"/>
    </xf>
    <xf numFmtId="178" fontId="24" fillId="0" borderId="0" xfId="0" applyNumberFormat="1" applyFont="1" applyFill="1" applyBorder="1" applyAlignment="1" applyProtection="1">
      <alignment vertical="center"/>
      <protection hidden="1"/>
    </xf>
    <xf numFmtId="176" fontId="24" fillId="0" borderId="0" xfId="0" applyNumberFormat="1" applyFont="1" applyFill="1" applyBorder="1" applyAlignment="1" applyProtection="1">
      <alignment horizontal="left" vertical="center"/>
      <protection hidden="1"/>
    </xf>
    <xf numFmtId="176" fontId="24" fillId="0" borderId="0" xfId="17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180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/>
      <protection hidden="1"/>
    </xf>
    <xf numFmtId="0" fontId="0" fillId="5" borderId="0" xfId="0" applyFont="1" applyFill="1" applyAlignment="1">
      <alignment/>
    </xf>
    <xf numFmtId="176" fontId="10" fillId="0" borderId="20" xfId="0" applyNumberFormat="1" applyFont="1" applyFill="1" applyBorder="1" applyAlignment="1" applyProtection="1">
      <alignment horizontal="center" vertical="center"/>
      <protection hidden="1"/>
    </xf>
    <xf numFmtId="176" fontId="10" fillId="4" borderId="7" xfId="0" applyNumberFormat="1" applyFont="1" applyFill="1" applyBorder="1" applyAlignment="1" applyProtection="1">
      <alignment vertical="center"/>
      <protection/>
    </xf>
    <xf numFmtId="176" fontId="10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16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8" xfId="17" applyNumberFormat="1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/>
      <protection hidden="1"/>
    </xf>
    <xf numFmtId="0" fontId="25" fillId="5" borderId="0" xfId="0" applyFont="1" applyFill="1" applyAlignment="1">
      <alignment vertical="center" wrapText="1"/>
    </xf>
    <xf numFmtId="0" fontId="0" fillId="5" borderId="0" xfId="0" applyFill="1" applyAlignment="1">
      <alignment vertical="top" wrapText="1"/>
    </xf>
    <xf numFmtId="0" fontId="0" fillId="5" borderId="0" xfId="0" applyFont="1" applyFill="1" applyAlignment="1">
      <alignment horizontal="right"/>
    </xf>
    <xf numFmtId="0" fontId="33" fillId="5" borderId="0" xfId="0" applyFont="1" applyFill="1" applyAlignment="1">
      <alignment horizontal="left" vertical="center" wrapText="1"/>
    </xf>
    <xf numFmtId="176" fontId="30" fillId="0" borderId="0" xfId="0" applyNumberFormat="1" applyFont="1" applyFill="1" applyAlignment="1" applyProtection="1">
      <alignment vertical="center"/>
      <protection hidden="1"/>
    </xf>
    <xf numFmtId="176" fontId="10" fillId="0" borderId="6" xfId="0" applyNumberFormat="1" applyFont="1" applyFill="1" applyBorder="1" applyAlignment="1" applyProtection="1">
      <alignment horizontal="center" vertical="center"/>
      <protection hidden="1"/>
    </xf>
    <xf numFmtId="176" fontId="10" fillId="0" borderId="11" xfId="0" applyNumberFormat="1" applyFont="1" applyFill="1" applyBorder="1" applyAlignment="1" applyProtection="1">
      <alignment horizontal="center" vertical="center"/>
      <protection hidden="1"/>
    </xf>
    <xf numFmtId="176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199" fontId="31" fillId="0" borderId="0" xfId="0" applyNumberFormat="1" applyFont="1" applyFill="1" applyAlignment="1" applyProtection="1">
      <alignment horizontal="center" vertical="center"/>
      <protection hidden="1"/>
    </xf>
    <xf numFmtId="199" fontId="31" fillId="0" borderId="0" xfId="0" applyNumberFormat="1" applyFont="1" applyAlignment="1" applyProtection="1">
      <alignment horizontal="center" vertical="center"/>
      <protection hidden="1"/>
    </xf>
    <xf numFmtId="176" fontId="10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176" fontId="10" fillId="0" borderId="22" xfId="0" applyNumberFormat="1" applyFont="1" applyFill="1" applyBorder="1" applyAlignment="1" applyProtection="1">
      <alignment horizontal="center" vertical="center"/>
      <protection hidden="1"/>
    </xf>
    <xf numFmtId="176" fontId="10" fillId="0" borderId="5" xfId="0" applyNumberFormat="1" applyFont="1" applyFill="1" applyBorder="1" applyAlignment="1" applyProtection="1">
      <alignment horizontal="center" vertical="center"/>
      <protection hidden="1"/>
    </xf>
    <xf numFmtId="176" fontId="10" fillId="0" borderId="23" xfId="0" applyNumberFormat="1" applyFont="1" applyFill="1" applyBorder="1" applyAlignment="1" applyProtection="1">
      <alignment horizontal="center" vertical="center"/>
      <protection hidden="1"/>
    </xf>
    <xf numFmtId="176" fontId="10" fillId="0" borderId="24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25" xfId="0" applyNumberFormat="1" applyFont="1" applyFill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vertical="center"/>
      <protection/>
    </xf>
    <xf numFmtId="176" fontId="1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 applyProtection="1">
      <alignment vertical="center"/>
      <protection hidden="1"/>
    </xf>
    <xf numFmtId="0" fontId="10" fillId="0" borderId="28" xfId="0" applyFont="1" applyBorder="1" applyAlignment="1" applyProtection="1">
      <alignment vertical="center"/>
      <protection/>
    </xf>
    <xf numFmtId="176" fontId="10" fillId="0" borderId="29" xfId="0" applyNumberFormat="1" applyFont="1" applyFill="1" applyBorder="1" applyAlignment="1" applyProtection="1">
      <alignment horizontal="center" vertical="center"/>
      <protection hidden="1"/>
    </xf>
    <xf numFmtId="176" fontId="10" fillId="0" borderId="30" xfId="0" applyNumberFormat="1" applyFont="1" applyFill="1" applyBorder="1" applyAlignment="1" applyProtection="1">
      <alignment horizontal="center" vertical="center"/>
      <protection hidden="1"/>
    </xf>
    <xf numFmtId="176" fontId="10" fillId="0" borderId="31" xfId="0" applyNumberFormat="1" applyFont="1" applyFill="1" applyBorder="1" applyAlignment="1" applyProtection="1">
      <alignment horizontal="center" vertical="center"/>
      <protection hidden="1"/>
    </xf>
    <xf numFmtId="176" fontId="10" fillId="0" borderId="32" xfId="0" applyNumberFormat="1" applyFont="1" applyFill="1" applyBorder="1" applyAlignment="1" applyProtection="1" quotePrefix="1">
      <alignment horizontal="center" vertical="center" wrapText="1"/>
      <protection hidden="1"/>
    </xf>
    <xf numFmtId="176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center" vertical="center"/>
      <protection hidden="1"/>
    </xf>
    <xf numFmtId="176" fontId="10" fillId="0" borderId="24" xfId="0" applyNumberFormat="1" applyFont="1" applyFill="1" applyBorder="1" applyAlignment="1" applyProtection="1">
      <alignment horizontal="center" vertical="center"/>
      <protection hidden="1"/>
    </xf>
    <xf numFmtId="200" fontId="7" fillId="0" borderId="0" xfId="0" applyNumberFormat="1" applyFont="1" applyFill="1" applyBorder="1" applyAlignment="1" applyProtection="1">
      <alignment horizontal="center" vertical="center"/>
      <protection hidden="1"/>
    </xf>
    <xf numFmtId="200" fontId="7" fillId="0" borderId="0" xfId="0" applyNumberFormat="1" applyFont="1" applyAlignment="1">
      <alignment/>
    </xf>
    <xf numFmtId="0" fontId="19" fillId="0" borderId="0" xfId="0" applyFont="1" applyAlignment="1">
      <alignment/>
    </xf>
    <xf numFmtId="199" fontId="7" fillId="0" borderId="0" xfId="0" applyNumberFormat="1" applyFont="1" applyFill="1" applyAlignment="1" applyProtection="1">
      <alignment horizontal="center" vertical="center"/>
      <protection hidden="1"/>
    </xf>
    <xf numFmtId="199" fontId="8" fillId="0" borderId="0" xfId="0" applyNumberFormat="1" applyFont="1" applyAlignment="1" applyProtection="1">
      <alignment horizontal="center" vertical="center"/>
      <protection hidden="1"/>
    </xf>
    <xf numFmtId="176" fontId="15" fillId="0" borderId="0" xfId="0" applyNumberFormat="1" applyFont="1" applyFill="1" applyAlignment="1" applyProtection="1">
      <alignment vertical="center"/>
      <protection hidden="1"/>
    </xf>
    <xf numFmtId="176" fontId="7" fillId="0" borderId="0" xfId="0" applyNumberFormat="1" applyFont="1" applyFill="1" applyAlignment="1" applyProtection="1">
      <alignment horizontal="center" vertical="center"/>
      <protection hidden="1"/>
    </xf>
    <xf numFmtId="200" fontId="36" fillId="0" borderId="0" xfId="0" applyNumberFormat="1" applyFont="1" applyFill="1" applyBorder="1" applyAlignment="1" applyProtection="1">
      <alignment horizontal="center" vertical="center"/>
      <protection hidden="1"/>
    </xf>
    <xf numFmtId="200" fontId="3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76" fontId="7" fillId="0" borderId="0" xfId="0" applyNumberFormat="1" applyFont="1" applyFill="1" applyAlignment="1" applyProtection="1">
      <alignment vertical="center"/>
      <protection hidden="1"/>
    </xf>
    <xf numFmtId="176" fontId="29" fillId="0" borderId="0" xfId="0" applyNumberFormat="1" applyFont="1" applyFill="1" applyAlignment="1" applyProtection="1">
      <alignment horizontal="center" vertical="center"/>
      <protection hidden="1"/>
    </xf>
    <xf numFmtId="179" fontId="10" fillId="0" borderId="5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975"/>
          <c:w val="0.749"/>
          <c:h val="0.89125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$52,'１年目グラフ'!$G$52,'１年目グラフ'!$I$52,'１年目グラフ'!$K$52,'１年目グラフ'!$M$52,'１年目グラフ'!$O$52,'１年目グラフ'!$Q$52,'１年目グラフ'!$S$52,'１年目グラフ'!$U$52,'１年目グラフ'!$W$52,'１年目グラフ'!$Y$52,'１年目グラフ'!$AA$52)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$53,'１年目グラフ'!$G$53,'１年目グラフ'!$I$53,'１年目グラフ'!$K$53,'１年目グラフ'!$M$53,'１年目グラフ'!$O$53,'１年目グラフ'!$Q$53,'１年目グラフ'!$S$53,'１年目グラフ'!$U$53,'１年目グラフ'!$W$53,'１年目グラフ'!$Y$53,'１年目グラフ'!$AA$53)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$54,'１年目グラフ'!$G$54,'１年目グラフ'!$I$54,'１年目グラフ'!$K$54,'１年目グラフ'!$M$54,'１年目グラフ'!$O$54,'１年目グラフ'!$Q$54,'１年目グラフ'!$S$54,'１年目グラフ'!$U$54,'１年目グラフ'!$W$54,'１年目グラフ'!$Y$54,'１年目グラフ'!$AA$54)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$55,'１年目グラフ'!$G$55,'１年目グラフ'!$I$55,'１年目グラフ'!$K$55,'１年目グラフ'!$M$55,'１年目グラフ'!$O$55,'１年目グラフ'!$Q$55,'１年目グラフ'!$S$55,'１年目グラフ'!$U$55,'１年目グラフ'!$W$55,'１年目グラフ'!$Y$55,'１年目グラフ'!$AA$55)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$56,'１年目グラフ'!$G$56,'１年目グラフ'!$I$56,'１年目グラフ'!$K$56,'１年目グラフ'!$M$56,'１年目グラフ'!$O$56,'１年目グラフ'!$Q$56,'１年目グラフ'!$S$56,'１年目グラフ'!$U$56,'１年目グラフ'!$W$56,'１年目グラフ'!$Y$56,'１年目グラフ'!$AA$56)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$57,'１年目グラフ'!$G$57,'１年目グラフ'!$I$57,'１年目グラフ'!$K$57,'１年目グラフ'!$M$57,'１年目グラフ'!$O$57,'１年目グラフ'!$Q$57,'１年目グラフ'!$S$57,'１年目グラフ'!$U$57,'１年目グラフ'!$W$57,'１年目グラフ'!$Y$57,'１年目グラフ'!$AA$57)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$58,'１年目グラフ'!$G$58,'１年目グラフ'!$I$58,'１年目グラフ'!$K$58,'１年目グラフ'!$M$58,'１年目グラフ'!$O$58,'１年目グラフ'!$Q$58,'１年目グラフ'!$S$58,'１年目グラフ'!$U$58,'１年目グラフ'!$W$58,'１年目グラフ'!$Y$58,'１年目グラフ'!$AA$58)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7"/>
          <c:tx>
            <c:v>空き缶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$59,'１年目グラフ'!$G$59,'１年目グラフ'!$I$59,'１年目グラフ'!$K$59,'１年目グラフ'!$M$59,'１年目グラフ'!$O$59,'１年目グラフ'!$Q$59,'１年目グラフ'!$S$59,'１年目グラフ'!$U$59,'１年目グラフ'!$W$59,'１年目グラフ'!$Y$59,'１年目グラフ'!$AA$59)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8"/>
          <c:tx>
            <c:v>ペットボトル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$60,'１年目グラフ'!$G$60,'１年目グラフ'!$I$60,'１年目グラフ'!$K$60,'１年目グラフ'!$M$60,'１年目グラフ'!$O$60,'１年目グラフ'!$Q$60,'１年目グラフ'!$S$60,'１年目グラフ'!$U$60,'１年目グラフ'!$W$60,'１年目グラフ'!$Y$60,'１年目グラフ'!$AA$60)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9"/>
          <c:tx>
            <c:v>ガラスビン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$61,'１年目グラフ'!$G$61,'１年目グラフ'!$I$61,'１年目グラフ'!$K$61,'１年目グラフ'!$M$61,'１年目グラフ'!$O$61,'１年目グラフ'!$Q$61,'１年目グラフ'!$S$61,'１年目グラフ'!$U$61,'１年目グラフ'!$W$61,'１年目グラフ'!$Y$61,'１年目グラフ'!$AA$61)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0"/>
          <c:tx>
            <c:v>牛乳パック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$62,'１年目グラフ'!$G$62,'１年目グラフ'!$I$62,'１年目グラフ'!$K$62,'１年目グラフ'!$M$62,'１年目グラフ'!$O$62,'１年目グラフ'!$Q$62,'１年目グラフ'!$S$62,'１年目グラフ'!$U$62,'１年目グラフ'!$W$62,'１年目グラフ'!$Y$62,'１年目グラフ'!$AA$62)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1"/>
          <c:tx>
            <c:v>食品トレイ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E$63,'１年目グラフ'!$G$63,'１年目グラフ'!$I$63,'１年目グラフ'!$K$63,'１年目グラフ'!$M$63,'１年目グラフ'!$O$63,'１年目グラフ'!$Q$63,'１年目グラフ'!$S$63,'１年目グラフ'!$U$63,'１年目グラフ'!$W$63,'１年目グラフ'!$Y$63,'１年目グラフ'!$AA$63)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2"/>
          <c:tx>
            <c:v>ごみ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１年目グラフ'!$E$64,'１年目グラフ'!$G$64,'１年目グラフ'!$I$64,'１年目グラフ'!$K$64,'１年目グラフ'!$M$64,'１年目グラフ'!$O$64,'１年目グラフ'!$Q$64,'１年目グラフ'!$S$64,'１年目グラフ'!$U$64,'１年目グラフ'!$W$64,'１年目グラフ'!$Y$64,'１年目グラフ'!$AA$64)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70"/>
        <c:axId val="22502177"/>
        <c:axId val="1193002"/>
      </c:barChart>
      <c:catAx>
        <c:axId val="22502177"/>
        <c:scaling>
          <c:orientation val="minMax"/>
        </c:scaling>
        <c:axPos val="b"/>
        <c:delete val="1"/>
        <c:majorTickMark val="in"/>
        <c:minorTickMark val="none"/>
        <c:tickLblPos val="nextTo"/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CO2排出量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021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075"/>
          <c:y val="0.1845"/>
          <c:w val="0.18925"/>
          <c:h val="0.51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45"/>
          <c:w val="0.74775"/>
          <c:h val="0.89325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$52,'１年目グラフ'!$H$52,'１年目グラフ'!$J$52,'１年目グラフ'!$L$52,'１年目グラフ'!$N$52,'１年目グラフ'!$P$52,'１年目グラフ'!$R$52,'１年目グラフ'!$T$52,'１年目グラフ'!$V$52,'１年目グラフ'!$X$52,'１年目グラフ'!$Z$52,'１年目グラフ'!$AB$52)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$53,'１年目グラフ'!$H$53,'１年目グラフ'!$J$53,'１年目グラフ'!$L$53,'１年目グラフ'!$N$53,'１年目グラフ'!$P$53,'１年目グラフ'!$R$53,'１年目グラフ'!$T$53,'１年目グラフ'!$V$53,'１年目グラフ'!$X$53,'１年目グラフ'!$Z$53,'１年目グラフ'!$AB$53)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$54,'１年目グラフ'!$H$54,'１年目グラフ'!$J$54,'１年目グラフ'!$L$54,'１年目グラフ'!$N$54,'１年目グラフ'!$P$54,'１年目グラフ'!$R$54,'１年目グラフ'!$T$54,'１年目グラフ'!$V$54,'１年目グラフ'!$X$54,'１年目グラフ'!$Z$54,'１年目グラフ'!$AB$54)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$55,'１年目グラフ'!$H$55,'１年目グラフ'!$J$55,'１年目グラフ'!$L$55,'１年目グラフ'!$N$55,'１年目グラフ'!$P$55,'１年目グラフ'!$R$55,'１年目グラフ'!$T$55,'１年目グラフ'!$V$55,'１年目グラフ'!$X$55,'１年目グラフ'!$Z$55,'１年目グラフ'!$AB$55)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$56,'１年目グラフ'!$H$56,'１年目グラフ'!$J$56,'１年目グラフ'!$L$56,'１年目グラフ'!$N$56,'１年目グラフ'!$P$56,'１年目グラフ'!$R$56,'１年目グラフ'!$T$56,'１年目グラフ'!$V$56,'１年目グラフ'!$X$56,'１年目グラフ'!$Z$56,'１年目グラフ'!$AB$56)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$57,'１年目グラフ'!$H$57,'１年目グラフ'!$J$57,'１年目グラフ'!$L$57,'１年目グラフ'!$N$57,'１年目グラフ'!$P$57,'１年目グラフ'!$R$57,'１年目グラフ'!$T$57,'１年目グラフ'!$V$57,'１年目グラフ'!$X$57,'１年目グラフ'!$Z$57,'１年目グラフ'!$AB$57)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１年目グラフ'!$F$58,'１年目グラフ'!$H$58,'１年目グラフ'!$J$58,'１年目グラフ'!$L$58,'１年目グラフ'!$N$58,'１年目グラフ'!$P$58,'１年目グラフ'!$R$58,'１年目グラフ'!$T$58,'１年目グラフ'!$V$58,'１年目グラフ'!$X$58,'１年目グラフ'!$Z$58,'１年目グラフ'!$AB$58)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70"/>
        <c:axId val="10737019"/>
        <c:axId val="29524308"/>
      </c:barChart>
      <c:catAx>
        <c:axId val="10737019"/>
        <c:scaling>
          <c:orientation val="minMax"/>
        </c:scaling>
        <c:axPos val="b"/>
        <c:delete val="1"/>
        <c:majorTickMark val="in"/>
        <c:minorTickMark val="none"/>
        <c:tickLblPos val="nextTo"/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3701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2"/>
          <c:y val="0.249"/>
          <c:w val="0.16575"/>
          <c:h val="0.271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45"/>
          <c:w val="0.71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$52,'２年目グラフ'!$G$52,'２年目グラフ'!$I$52,'２年目グラフ'!$K$52,'２年目グラフ'!$M$52,'２年目グラフ'!$O$52,'２年目グラフ'!$Q$52,'２年目グラフ'!$S$52,'２年目グラフ'!$U$52,'２年目グラフ'!$W$52,'２年目グラフ'!$Y$52,'２年目グラフ'!$AA$52)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$53,'２年目グラフ'!$G$53,'２年目グラフ'!$I$53,'２年目グラフ'!$K$53,'２年目グラフ'!$M$53,'２年目グラフ'!$O$53,'２年目グラフ'!$Q$53,'２年目グラフ'!$S$53,'２年目グラフ'!$U$53,'２年目グラフ'!$W$53,'２年目グラフ'!$Y$53,'２年目グラフ'!$AA$53)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$54,'２年目グラフ'!$G$54,'２年目グラフ'!$I$54,'２年目グラフ'!$K$54,'２年目グラフ'!$M$54,'２年目グラフ'!$O$54,'２年目グラフ'!$Q$54,'２年目グラフ'!$S$54,'２年目グラフ'!$U$54,'２年目グラフ'!$W$54,'２年目グラフ'!$Y$54,'２年目グラフ'!$AA$54)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$55,'２年目グラフ'!$G$55,'２年目グラフ'!$I$55,'２年目グラフ'!$K$55,'２年目グラフ'!$M$55,'２年目グラフ'!$O$55,'２年目グラフ'!$Q$55,'２年目グラフ'!$S$55,'２年目グラフ'!$U$55,'２年目グラフ'!$W$55,'２年目グラフ'!$Y$55,'２年目グラフ'!$AA$55)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$56,'２年目グラフ'!$G$56,'２年目グラフ'!$I$56,'２年目グラフ'!$K$56,'２年目グラフ'!$M$56,'２年目グラフ'!$O$56,'２年目グラフ'!$Q$56,'２年目グラフ'!$S$56,'２年目グラフ'!$U$56,'２年目グラフ'!$W$56,'２年目グラフ'!$Y$56,'２年目グラフ'!$AA$56)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$57,'２年目グラフ'!$G$57,'２年目グラフ'!$I$57,'２年目グラフ'!$K$57,'２年目グラフ'!$M$57,'２年目グラフ'!$O$57,'２年目グラフ'!$Q$57,'２年目グラフ'!$S$57,'２年目グラフ'!$U$57,'２年目グラフ'!$W$57,'２年目グラフ'!$Y$57,'２年目グラフ'!$AA$57)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$58,'２年目グラフ'!$G$58,'２年目グラフ'!$I$58,'２年目グラフ'!$K$58,'２年目グラフ'!$M$58,'２年目グラフ'!$O$58,'２年目グラフ'!$Q$58,'２年目グラフ'!$S$58,'２年目グラフ'!$U$58,'２年目グラフ'!$W$58,'２年目グラフ'!$Y$58,'２年目グラフ'!$AA$58)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7"/>
          <c:tx>
            <c:v>空き缶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$59,'２年目グラフ'!$G$59,'２年目グラフ'!$I$59,'２年目グラフ'!$K$59,'２年目グラフ'!$M$59,'２年目グラフ'!$O$59,'２年目グラフ'!$Q$59,'２年目グラフ'!$S$59,'２年目グラフ'!$U$59,'２年目グラフ'!$W$59,'２年目グラフ'!$Y$59,'２年目グラフ'!$AA$59)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8"/>
          <c:tx>
            <c:v>ペットボトル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$60,'２年目グラフ'!$G$60,'２年目グラフ'!$I$60,'２年目グラフ'!$K$60,'２年目グラフ'!$M$60,'２年目グラフ'!$O$60,'２年目グラフ'!$Q$60,'２年目グラフ'!$S$60,'２年目グラフ'!$U$60,'２年目グラフ'!$W$60,'２年目グラフ'!$Y$61,'２年目グラフ'!$AA$61)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9"/>
          <c:tx>
            <c:v>ガラスビン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$61,'２年目グラフ'!$G$61,'２年目グラフ'!$I$61,'２年目グラフ'!$K$61,'２年目グラフ'!$M$61,'２年目グラフ'!$O$61,'２年目グラフ'!$Q$61,'２年目グラフ'!$S$61,'２年目グラフ'!$U$61,'２年目グラフ'!$W$61,'２年目グラフ'!$Y$62,'２年目グラフ'!$AA$62)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0"/>
          <c:tx>
            <c:v>牛乳パック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$62,'２年目グラフ'!$G$62,'２年目グラフ'!$I$62,'２年目グラフ'!$K$62,'２年目グラフ'!$M$62,'２年目グラフ'!$O$62,'２年目グラフ'!$Q$62,'２年目グラフ'!$S$62,'２年目グラフ'!$U$62,'２年目グラフ'!$W$62,'２年目グラフ'!$Y$63,'２年目グラフ'!$AA$63)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1"/>
          <c:tx>
            <c:v>食品トレイ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E$63,'２年目グラフ'!$G$63,'２年目グラフ'!$I$63,'２年目グラフ'!$K$63,'２年目グラフ'!$M$63,'２年目グラフ'!$O$63,'２年目グラフ'!$Q$63,'２年目グラフ'!$S$63,'２年目グラフ'!$U$63,'２年目グラフ'!$W$63,'２年目グラフ'!$Y$64,'２年目グラフ'!$AA$64)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2"/>
          <c:tx>
            <c:v>ごみ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２年目グラフ'!$E$64,'２年目グラフ'!$G$64,'２年目グラフ'!$I$64,'２年目グラフ'!$K$64,'２年目グラフ'!$M$64,'２年目グラフ'!$O$64,'２年目グラフ'!$Q$64,'２年目グラフ'!$S$64,'２年目グラフ'!$U$64,'２年目グラフ'!$W$64,'２年目グラフ'!$Y$65,'２年目グラフ'!$AA$65)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70"/>
        <c:axId val="64392181"/>
        <c:axId val="42658718"/>
      </c:barChart>
      <c:lineChart>
        <c:grouping val="standard"/>
        <c:varyColors val="0"/>
        <c:ser>
          <c:idx val="14"/>
          <c:order val="13"/>
          <c:tx>
            <c:v>昨年度実績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('１年目グラフ'!$E$66,'１年目グラフ'!$G$66,'１年目グラフ'!$I$66,'１年目グラフ'!$K$66,'１年目グラフ'!$M$66,'１年目グラフ'!$O$66,'１年目グラフ'!$Q$66,'１年目グラフ'!$S$66,'１年目グラフ'!$U$66,'１年目グラフ'!$W$66,'１年目グラフ'!$Y$66,'１年目グラフ'!$AA$66)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4392181"/>
        <c:axId val="42658718"/>
      </c:lineChart>
      <c:catAx>
        <c:axId val="64392181"/>
        <c:scaling>
          <c:orientation val="minMax"/>
        </c:scaling>
        <c:axPos val="b"/>
        <c:delete val="1"/>
        <c:majorTickMark val="in"/>
        <c:minorTickMark val="none"/>
        <c:tickLblPos val="nextTo"/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CO2排出量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921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6975"/>
          <c:y val="0.235"/>
          <c:w val="0.228"/>
          <c:h val="0.5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45"/>
          <c:w val="0.73275"/>
          <c:h val="0.926"/>
        </c:manualLayout>
      </c:layout>
      <c:barChart>
        <c:barDir val="col"/>
        <c:grouping val="stacked"/>
        <c:varyColors val="0"/>
        <c:ser>
          <c:idx val="0"/>
          <c:order val="0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$52,'２年目グラフ'!$H$52,'２年目グラフ'!$J$52,'２年目グラフ'!$L$52,'２年目グラフ'!$N$52,'２年目グラフ'!$P$52,'２年目グラフ'!$R$52,'２年目グラフ'!$T$52,'２年目グラフ'!$V$52,'２年目グラフ'!$X$52,'２年目グラフ'!$Z$52,'２年目グラフ'!$AB$52)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$53,'２年目グラフ'!$H$53,'２年目グラフ'!$J$53,'２年目グラフ'!$L$53,'２年目グラフ'!$N$53,'２年目グラフ'!$P$53,'２年目グラフ'!$R$53,'２年目グラフ'!$T$53,'２年目グラフ'!$V$53,'２年目グラフ'!$X$53,'２年目グラフ'!$Z$53,'２年目グラフ'!$AB$53)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LPガス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$54,'２年目グラフ'!$H$54,'２年目グラフ'!$J$54,'２年目グラフ'!$L$54,'２年目グラフ'!$N$54,'２年目グラフ'!$P$54,'２年目グラフ'!$R$54,'２年目グラフ'!$T$54,'２年目グラフ'!$V$54,'２年目グラフ'!$X$54,'２年目グラフ'!$Z$54,'２年目グラフ'!$AB$54)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灯油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$55,'２年目グラフ'!$H$55,'２年目グラフ'!$J$55,'２年目グラフ'!$L$55,'２年目グラフ'!$N$55,'２年目グラフ'!$P$55,'２年目グラフ'!$R$55,'２年目グラフ'!$T$55,'２年目グラフ'!$V$55,'２年目グラフ'!$X$55,'２年目グラフ'!$Z$55,'２年目グラフ'!$AB$55)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$56,'２年目グラフ'!$H$56,'２年目グラフ'!$J$56,'２年目グラフ'!$L$56,'２年目グラフ'!$N$56,'２年目グラフ'!$P$56,'２年目グラフ'!$R$56,'２年目グラフ'!$T$56,'２年目グラフ'!$V$56,'２年目グラフ'!$X$56,'２年目グラフ'!$Z$56,'２年目グラフ'!$AB$56)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v>軽油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$57,'２年目グラフ'!$H$57,'２年目グラフ'!$J$57,'２年目グラフ'!$L$57,'２年目グラフ'!$N$57,'２年目グラフ'!$P$57,'２年目グラフ'!$R$57,'２年目グラフ'!$T$57,'２年目グラフ'!$V$57,'２年目グラフ'!$X$57,'２年目グラフ'!$Z$57,'２年目グラフ'!$AB$57)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v>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２年目グラフ'!$F$58,'２年目グラフ'!$H$58,'２年目グラフ'!$J$58,'２年目グラフ'!$L$58,'２年目グラフ'!$N$58,'２年目グラフ'!$P$58,'２年目グラフ'!$R$58,'２年目グラフ'!$T$58,'２年目グラフ'!$V$58,'２年目グラフ'!$X$58,'２年目グラフ'!$Z$58,'２年目グラフ'!$AB$58)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70"/>
        <c:axId val="48384143"/>
        <c:axId val="32804104"/>
      </c:barChart>
      <c:lineChart>
        <c:grouping val="standard"/>
        <c:varyColors val="0"/>
        <c:ser>
          <c:idx val="7"/>
          <c:order val="7"/>
          <c:tx>
            <c:v>昨年度実績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('１年目グラフ'!$F$66,'１年目グラフ'!$H$66,'１年目グラフ'!$J$66,'１年目グラフ'!$L$66,'１年目グラフ'!$N$66,'１年目グラフ'!$P$66,'１年目グラフ'!$R$66,'１年目グラフ'!$T$66,'１年目グラフ'!$V$66,'１年目グラフ'!$X$66,'１年目グラフ'!$Z$66,'１年目グラフ'!$AB$66)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8384143"/>
        <c:axId val="32804104"/>
      </c:lineChart>
      <c:catAx>
        <c:axId val="48384143"/>
        <c:scaling>
          <c:orientation val="minMax"/>
        </c:scaling>
        <c:axPos val="b"/>
        <c:delete val="1"/>
        <c:majorTickMark val="in"/>
        <c:minorTickMark val="none"/>
        <c:tickLblPos val="nextTo"/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3841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3"/>
          <c:y val="0.228"/>
          <c:w val="0.217"/>
          <c:h val="0.41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arbonfree.jp/100/images/how_01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104775</xdr:rowOff>
    </xdr:from>
    <xdr:to>
      <xdr:col>8</xdr:col>
      <xdr:colOff>581025</xdr:colOff>
      <xdr:row>15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" y="485775"/>
          <a:ext cx="71532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105</xdr:row>
      <xdr:rowOff>0</xdr:rowOff>
    </xdr:from>
    <xdr:to>
      <xdr:col>6</xdr:col>
      <xdr:colOff>352425</xdr:colOff>
      <xdr:row>105</xdr:row>
      <xdr:rowOff>0</xdr:rowOff>
    </xdr:to>
    <xdr:sp>
      <xdr:nvSpPr>
        <xdr:cNvPr id="1" name="TextBox 58"/>
        <xdr:cNvSpPr txBox="1">
          <a:spLocks noChangeArrowheads="1"/>
        </xdr:cNvSpPr>
      </xdr:nvSpPr>
      <xdr:spPr>
        <a:xfrm>
          <a:off x="762000" y="29003625"/>
          <a:ext cx="456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二酸化炭素排出量の推移</a:t>
          </a:r>
        </a:p>
      </xdr:txBody>
    </xdr:sp>
    <xdr:clientData/>
  </xdr:twoCellAnchor>
  <xdr:twoCellAnchor>
    <xdr:from>
      <xdr:col>9</xdr:col>
      <xdr:colOff>180975</xdr:colOff>
      <xdr:row>105</xdr:row>
      <xdr:rowOff>0</xdr:rowOff>
    </xdr:from>
    <xdr:to>
      <xdr:col>14</xdr:col>
      <xdr:colOff>533400</xdr:colOff>
      <xdr:row>105</xdr:row>
      <xdr:rowOff>0</xdr:rowOff>
    </xdr:to>
    <xdr:sp>
      <xdr:nvSpPr>
        <xdr:cNvPr id="2" name="TextBox 59"/>
        <xdr:cNvSpPr txBox="1">
          <a:spLocks noChangeArrowheads="1"/>
        </xdr:cNvSpPr>
      </xdr:nvSpPr>
      <xdr:spPr>
        <a:xfrm>
          <a:off x="7639050" y="29003625"/>
          <a:ext cx="499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料金の推移</a:t>
          </a:r>
        </a:p>
      </xdr:txBody>
    </xdr:sp>
    <xdr:clientData/>
  </xdr:twoCellAnchor>
  <xdr:twoCellAnchor>
    <xdr:from>
      <xdr:col>9</xdr:col>
      <xdr:colOff>0</xdr:colOff>
      <xdr:row>105</xdr:row>
      <xdr:rowOff>0</xdr:rowOff>
    </xdr:from>
    <xdr:to>
      <xdr:col>10</xdr:col>
      <xdr:colOff>209550</xdr:colOff>
      <xdr:row>105</xdr:row>
      <xdr:rowOff>0</xdr:rowOff>
    </xdr:to>
    <xdr:sp>
      <xdr:nvSpPr>
        <xdr:cNvPr id="3" name="TextBox 60"/>
        <xdr:cNvSpPr txBox="1">
          <a:spLocks noChangeArrowheads="1"/>
        </xdr:cNvSpPr>
      </xdr:nvSpPr>
      <xdr:spPr>
        <a:xfrm>
          <a:off x="7458075" y="29003625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円</a:t>
          </a:r>
        </a:p>
      </xdr:txBody>
    </xdr:sp>
    <xdr:clientData/>
  </xdr:twoCellAnchor>
  <xdr:twoCellAnchor>
    <xdr:from>
      <xdr:col>1</xdr:col>
      <xdr:colOff>142875</xdr:colOff>
      <xdr:row>105</xdr:row>
      <xdr:rowOff>0</xdr:rowOff>
    </xdr:from>
    <xdr:to>
      <xdr:col>1</xdr:col>
      <xdr:colOff>1428750</xdr:colOff>
      <xdr:row>105</xdr:row>
      <xdr:rowOff>0</xdr:rowOff>
    </xdr:to>
    <xdr:sp>
      <xdr:nvSpPr>
        <xdr:cNvPr id="4" name="TextBox 61"/>
        <xdr:cNvSpPr txBox="1">
          <a:spLocks noChangeArrowheads="1"/>
        </xdr:cNvSpPr>
      </xdr:nvSpPr>
      <xdr:spPr>
        <a:xfrm>
          <a:off x="285750" y="29003625"/>
          <a:ext cx="128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kg-CO</a:t>
          </a:r>
          <a:r>
            <a:rPr lang="en-US" cap="none" sz="1200" b="0" i="0" u="none" baseline="-25000">
              <a:latin typeface="HG丸ｺﾞｼｯｸM-PRO"/>
              <a:ea typeface="HG丸ｺﾞｼｯｸM-PRO"/>
              <a:cs typeface="HG丸ｺﾞｼｯｸM-PRO"/>
            </a:rPr>
            <a:t>2</a:t>
          </a:r>
        </a:p>
      </xdr:txBody>
    </xdr:sp>
    <xdr:clientData/>
  </xdr:twoCellAnchor>
  <xdr:oneCellAnchor>
    <xdr:from>
      <xdr:col>1</xdr:col>
      <xdr:colOff>762000</xdr:colOff>
      <xdr:row>0</xdr:row>
      <xdr:rowOff>171450</xdr:rowOff>
    </xdr:from>
    <xdr:ext cx="571500" cy="228600"/>
    <xdr:sp>
      <xdr:nvSpPr>
        <xdr:cNvPr id="5" name="AutoShape 89"/>
        <xdr:cNvSpPr>
          <a:spLocks/>
        </xdr:cNvSpPr>
      </xdr:nvSpPr>
      <xdr:spPr>
        <a:xfrm>
          <a:off x="904875" y="171450"/>
          <a:ext cx="571500" cy="228600"/>
        </a:xfrm>
        <a:prstGeom prst="borderCallout1">
          <a:avLst>
            <a:gd name="adj1" fmla="val 235416"/>
            <a:gd name="adj2" fmla="val 683333"/>
            <a:gd name="adj3" fmla="val 66666"/>
            <a:gd name="adj4" fmla="val 0"/>
            <a:gd name="adj5" fmla="val 539583"/>
            <a:gd name="adj6" fmla="val 104166"/>
            <a:gd name="adj7" fmla="val 539583"/>
            <a:gd name="adj8" fmla="val 1041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104775</xdr:rowOff>
    </xdr:from>
    <xdr:ext cx="7400925" cy="5934075"/>
    <xdr:graphicFrame>
      <xdr:nvGraphicFramePr>
        <xdr:cNvPr id="1" name="Chart 1"/>
        <xdr:cNvGraphicFramePr/>
      </xdr:nvGraphicFramePr>
      <xdr:xfrm>
        <a:off x="285750" y="952500"/>
        <a:ext cx="74009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581025</xdr:colOff>
      <xdr:row>4</xdr:row>
      <xdr:rowOff>38100</xdr:rowOff>
    </xdr:from>
    <xdr:ext cx="7791450" cy="5934075"/>
    <xdr:graphicFrame>
      <xdr:nvGraphicFramePr>
        <xdr:cNvPr id="2" name="Chart 2"/>
        <xdr:cNvGraphicFramePr/>
      </xdr:nvGraphicFramePr>
      <xdr:xfrm>
        <a:off x="7658100" y="885825"/>
        <a:ext cx="779145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857250</xdr:colOff>
      <xdr:row>3</xdr:row>
      <xdr:rowOff>0</xdr:rowOff>
    </xdr:from>
    <xdr:ext cx="4600575" cy="581025"/>
    <xdr:sp>
      <xdr:nvSpPr>
        <xdr:cNvPr id="3" name="TextBox 29"/>
        <xdr:cNvSpPr txBox="1">
          <a:spLocks noChangeArrowheads="1"/>
        </xdr:cNvSpPr>
      </xdr:nvSpPr>
      <xdr:spPr>
        <a:xfrm>
          <a:off x="1381125" y="704850"/>
          <a:ext cx="4600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二酸化炭素排出量の推移</a:t>
          </a:r>
        </a:p>
      </xdr:txBody>
    </xdr:sp>
    <xdr:clientData/>
  </xdr:oneCellAnchor>
  <xdr:oneCellAnchor>
    <xdr:from>
      <xdr:col>11</xdr:col>
      <xdr:colOff>228600</xdr:colOff>
      <xdr:row>2</xdr:row>
      <xdr:rowOff>123825</xdr:rowOff>
    </xdr:from>
    <xdr:ext cx="4600575" cy="581025"/>
    <xdr:sp>
      <xdr:nvSpPr>
        <xdr:cNvPr id="4" name="TextBox 30"/>
        <xdr:cNvSpPr txBox="1">
          <a:spLocks noChangeArrowheads="1"/>
        </xdr:cNvSpPr>
      </xdr:nvSpPr>
      <xdr:spPr>
        <a:xfrm>
          <a:off x="9020175" y="685800"/>
          <a:ext cx="46005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料金の推移</a:t>
          </a:r>
        </a:p>
      </xdr:txBody>
    </xdr:sp>
    <xdr:clientData/>
  </xdr:oneCellAnchor>
  <xdr:oneCellAnchor>
    <xdr:from>
      <xdr:col>10</xdr:col>
      <xdr:colOff>628650</xdr:colOff>
      <xdr:row>3</xdr:row>
      <xdr:rowOff>133350</xdr:rowOff>
    </xdr:from>
    <xdr:ext cx="1285875" cy="314325"/>
    <xdr:sp>
      <xdr:nvSpPr>
        <xdr:cNvPr id="5" name="TextBox 31"/>
        <xdr:cNvSpPr txBox="1">
          <a:spLocks noChangeArrowheads="1"/>
        </xdr:cNvSpPr>
      </xdr:nvSpPr>
      <xdr:spPr>
        <a:xfrm>
          <a:off x="8562975" y="838200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円</a:t>
          </a:r>
        </a:p>
      </xdr:txBody>
    </xdr:sp>
    <xdr:clientData/>
  </xdr:oneCellAnchor>
  <xdr:oneCellAnchor>
    <xdr:from>
      <xdr:col>2</xdr:col>
      <xdr:colOff>0</xdr:colOff>
      <xdr:row>1</xdr:row>
      <xdr:rowOff>238125</xdr:rowOff>
    </xdr:from>
    <xdr:ext cx="1276350" cy="314325"/>
    <xdr:sp>
      <xdr:nvSpPr>
        <xdr:cNvPr id="6" name="TextBox 32"/>
        <xdr:cNvSpPr txBox="1">
          <a:spLocks noChangeArrowheads="1"/>
        </xdr:cNvSpPr>
      </xdr:nvSpPr>
      <xdr:spPr>
        <a:xfrm>
          <a:off x="523875" y="504825"/>
          <a:ext cx="1276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kg-CO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2</xdr:col>
      <xdr:colOff>714375</xdr:colOff>
      <xdr:row>42</xdr:row>
      <xdr:rowOff>9525</xdr:rowOff>
    </xdr:from>
    <xdr:to>
      <xdr:col>8</xdr:col>
      <xdr:colOff>9525</xdr:colOff>
      <xdr:row>43</xdr:row>
      <xdr:rowOff>133350</xdr:rowOff>
    </xdr:to>
    <xdr:grpSp>
      <xdr:nvGrpSpPr>
        <xdr:cNvPr id="7" name="Group 49"/>
        <xdr:cNvGrpSpPr>
          <a:grpSpLocks/>
        </xdr:cNvGrpSpPr>
      </xdr:nvGrpSpPr>
      <xdr:grpSpPr>
        <a:xfrm>
          <a:off x="1238250" y="6286500"/>
          <a:ext cx="4991100" cy="266700"/>
          <a:chOff x="104" y="660"/>
          <a:chExt cx="420" cy="28"/>
        </a:xfrm>
        <a:solidFill>
          <a:srgbClr val="FFFFFF"/>
        </a:solidFill>
      </xdr:grpSpPr>
      <xdr:sp>
        <xdr:nvSpPr>
          <xdr:cNvPr id="8" name="TextBox 4"/>
          <xdr:cNvSpPr txBox="1">
            <a:spLocks noChangeArrowheads="1"/>
          </xdr:cNvSpPr>
        </xdr:nvSpPr>
        <xdr:spPr>
          <a:xfrm>
            <a:off x="104" y="661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9" name="TextBox 5"/>
          <xdr:cNvSpPr txBox="1">
            <a:spLocks noChangeArrowheads="1"/>
          </xdr:cNvSpPr>
        </xdr:nvSpPr>
        <xdr:spPr>
          <a:xfrm>
            <a:off x="13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10" name="TextBox 6"/>
          <xdr:cNvSpPr txBox="1">
            <a:spLocks noChangeArrowheads="1"/>
          </xdr:cNvSpPr>
        </xdr:nvSpPr>
        <xdr:spPr>
          <a:xfrm>
            <a:off x="167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11" name="TextBox 7"/>
          <xdr:cNvSpPr txBox="1">
            <a:spLocks noChangeArrowheads="1"/>
          </xdr:cNvSpPr>
        </xdr:nvSpPr>
        <xdr:spPr>
          <a:xfrm>
            <a:off x="205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12" name="TextBox 8"/>
          <xdr:cNvSpPr txBox="1">
            <a:spLocks noChangeArrowheads="1"/>
          </xdr:cNvSpPr>
        </xdr:nvSpPr>
        <xdr:spPr>
          <a:xfrm>
            <a:off x="24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13" name="TextBox 9"/>
          <xdr:cNvSpPr txBox="1">
            <a:spLocks noChangeArrowheads="1"/>
          </xdr:cNvSpPr>
        </xdr:nvSpPr>
        <xdr:spPr>
          <a:xfrm>
            <a:off x="274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14" name="TextBox 10"/>
          <xdr:cNvSpPr txBox="1">
            <a:spLocks noChangeArrowheads="1"/>
          </xdr:cNvSpPr>
        </xdr:nvSpPr>
        <xdr:spPr>
          <a:xfrm>
            <a:off x="304" y="660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15" name="TextBox 11"/>
          <xdr:cNvSpPr txBox="1">
            <a:spLocks noChangeArrowheads="1"/>
          </xdr:cNvSpPr>
        </xdr:nvSpPr>
        <xdr:spPr>
          <a:xfrm>
            <a:off x="338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16" name="TextBox 12"/>
          <xdr:cNvSpPr txBox="1">
            <a:spLocks noChangeArrowheads="1"/>
          </xdr:cNvSpPr>
        </xdr:nvSpPr>
        <xdr:spPr>
          <a:xfrm>
            <a:off x="370" y="660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17" name="TextBox 13"/>
          <xdr:cNvSpPr txBox="1">
            <a:spLocks noChangeArrowheads="1"/>
          </xdr:cNvSpPr>
        </xdr:nvSpPr>
        <xdr:spPr>
          <a:xfrm>
            <a:off x="41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18" name="TextBox 14"/>
          <xdr:cNvSpPr txBox="1">
            <a:spLocks noChangeArrowheads="1"/>
          </xdr:cNvSpPr>
        </xdr:nvSpPr>
        <xdr:spPr>
          <a:xfrm>
            <a:off x="443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19" name="TextBox 15"/>
          <xdr:cNvSpPr txBox="1">
            <a:spLocks noChangeArrowheads="1"/>
          </xdr:cNvSpPr>
        </xdr:nvSpPr>
        <xdr:spPr>
          <a:xfrm>
            <a:off x="47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  <xdr:twoCellAnchor>
    <xdr:from>
      <xdr:col>11</xdr:col>
      <xdr:colOff>142875</xdr:colOff>
      <xdr:row>42</xdr:row>
      <xdr:rowOff>9525</xdr:rowOff>
    </xdr:from>
    <xdr:to>
      <xdr:col>17</xdr:col>
      <xdr:colOff>0</xdr:colOff>
      <xdr:row>43</xdr:row>
      <xdr:rowOff>133350</xdr:rowOff>
    </xdr:to>
    <xdr:grpSp>
      <xdr:nvGrpSpPr>
        <xdr:cNvPr id="20" name="Group 50"/>
        <xdr:cNvGrpSpPr>
          <a:grpSpLocks/>
        </xdr:cNvGrpSpPr>
      </xdr:nvGrpSpPr>
      <xdr:grpSpPr>
        <a:xfrm>
          <a:off x="8934450" y="6286500"/>
          <a:ext cx="5000625" cy="266700"/>
          <a:chOff x="104" y="660"/>
          <a:chExt cx="420" cy="28"/>
        </a:xfrm>
        <a:solidFill>
          <a:srgbClr val="FFFFFF"/>
        </a:solidFill>
      </xdr:grpSpPr>
      <xdr:sp>
        <xdr:nvSpPr>
          <xdr:cNvPr id="21" name="TextBox 51"/>
          <xdr:cNvSpPr txBox="1">
            <a:spLocks noChangeArrowheads="1"/>
          </xdr:cNvSpPr>
        </xdr:nvSpPr>
        <xdr:spPr>
          <a:xfrm>
            <a:off x="104" y="661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22" name="TextBox 52"/>
          <xdr:cNvSpPr txBox="1">
            <a:spLocks noChangeArrowheads="1"/>
          </xdr:cNvSpPr>
        </xdr:nvSpPr>
        <xdr:spPr>
          <a:xfrm>
            <a:off x="13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23" name="TextBox 53"/>
          <xdr:cNvSpPr txBox="1">
            <a:spLocks noChangeArrowheads="1"/>
          </xdr:cNvSpPr>
        </xdr:nvSpPr>
        <xdr:spPr>
          <a:xfrm>
            <a:off x="167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24" name="TextBox 54"/>
          <xdr:cNvSpPr txBox="1">
            <a:spLocks noChangeArrowheads="1"/>
          </xdr:cNvSpPr>
        </xdr:nvSpPr>
        <xdr:spPr>
          <a:xfrm>
            <a:off x="205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25" name="TextBox 55"/>
          <xdr:cNvSpPr txBox="1">
            <a:spLocks noChangeArrowheads="1"/>
          </xdr:cNvSpPr>
        </xdr:nvSpPr>
        <xdr:spPr>
          <a:xfrm>
            <a:off x="24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26" name="TextBox 56"/>
          <xdr:cNvSpPr txBox="1">
            <a:spLocks noChangeArrowheads="1"/>
          </xdr:cNvSpPr>
        </xdr:nvSpPr>
        <xdr:spPr>
          <a:xfrm>
            <a:off x="274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27" name="TextBox 57"/>
          <xdr:cNvSpPr txBox="1">
            <a:spLocks noChangeArrowheads="1"/>
          </xdr:cNvSpPr>
        </xdr:nvSpPr>
        <xdr:spPr>
          <a:xfrm>
            <a:off x="304" y="660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28" name="TextBox 58"/>
          <xdr:cNvSpPr txBox="1">
            <a:spLocks noChangeArrowheads="1"/>
          </xdr:cNvSpPr>
        </xdr:nvSpPr>
        <xdr:spPr>
          <a:xfrm>
            <a:off x="338" y="660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29" name="TextBox 59"/>
          <xdr:cNvSpPr txBox="1">
            <a:spLocks noChangeArrowheads="1"/>
          </xdr:cNvSpPr>
        </xdr:nvSpPr>
        <xdr:spPr>
          <a:xfrm>
            <a:off x="370" y="660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30" name="TextBox 60"/>
          <xdr:cNvSpPr txBox="1">
            <a:spLocks noChangeArrowheads="1"/>
          </xdr:cNvSpPr>
        </xdr:nvSpPr>
        <xdr:spPr>
          <a:xfrm>
            <a:off x="410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31" name="TextBox 61"/>
          <xdr:cNvSpPr txBox="1">
            <a:spLocks noChangeArrowheads="1"/>
          </xdr:cNvSpPr>
        </xdr:nvSpPr>
        <xdr:spPr>
          <a:xfrm>
            <a:off x="443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32" name="TextBox 62"/>
          <xdr:cNvSpPr txBox="1">
            <a:spLocks noChangeArrowheads="1"/>
          </xdr:cNvSpPr>
        </xdr:nvSpPr>
        <xdr:spPr>
          <a:xfrm>
            <a:off x="476" y="660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114300</xdr:rowOff>
    </xdr:from>
    <xdr:ext cx="7362825" cy="5724525"/>
    <xdr:graphicFrame>
      <xdr:nvGraphicFramePr>
        <xdr:cNvPr id="1" name="Chart 64"/>
        <xdr:cNvGraphicFramePr/>
      </xdr:nvGraphicFramePr>
      <xdr:xfrm>
        <a:off x="285750" y="1019175"/>
        <a:ext cx="73628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571500</xdr:colOff>
      <xdr:row>5</xdr:row>
      <xdr:rowOff>114300</xdr:rowOff>
    </xdr:from>
    <xdr:ext cx="7696200" cy="5724525"/>
    <xdr:graphicFrame>
      <xdr:nvGraphicFramePr>
        <xdr:cNvPr id="2" name="Chart 65"/>
        <xdr:cNvGraphicFramePr/>
      </xdr:nvGraphicFramePr>
      <xdr:xfrm>
        <a:off x="7610475" y="1019175"/>
        <a:ext cx="769620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819150</xdr:colOff>
      <xdr:row>3</xdr:row>
      <xdr:rowOff>38100</xdr:rowOff>
    </xdr:from>
    <xdr:ext cx="4610100" cy="609600"/>
    <xdr:sp>
      <xdr:nvSpPr>
        <xdr:cNvPr id="3" name="TextBox 92"/>
        <xdr:cNvSpPr txBox="1">
          <a:spLocks noChangeArrowheads="1"/>
        </xdr:cNvSpPr>
      </xdr:nvSpPr>
      <xdr:spPr>
        <a:xfrm>
          <a:off x="1333500" y="657225"/>
          <a:ext cx="4610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二酸化炭素排出量の推移</a:t>
          </a:r>
        </a:p>
      </xdr:txBody>
    </xdr:sp>
    <xdr:clientData/>
  </xdr:oneCellAnchor>
  <xdr:oneCellAnchor>
    <xdr:from>
      <xdr:col>11</xdr:col>
      <xdr:colOff>95250</xdr:colOff>
      <xdr:row>3</xdr:row>
      <xdr:rowOff>38100</xdr:rowOff>
    </xdr:from>
    <xdr:ext cx="4600575" cy="609600"/>
    <xdr:sp>
      <xdr:nvSpPr>
        <xdr:cNvPr id="4" name="TextBox 93"/>
        <xdr:cNvSpPr txBox="1">
          <a:spLocks noChangeArrowheads="1"/>
        </xdr:cNvSpPr>
      </xdr:nvSpPr>
      <xdr:spPr>
        <a:xfrm>
          <a:off x="8848725" y="657225"/>
          <a:ext cx="4600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料金の推移</a:t>
          </a:r>
        </a:p>
      </xdr:txBody>
    </xdr:sp>
    <xdr:clientData/>
  </xdr:oneCellAnchor>
  <xdr:twoCellAnchor>
    <xdr:from>
      <xdr:col>10</xdr:col>
      <xdr:colOff>200025</xdr:colOff>
      <xdr:row>4</xdr:row>
      <xdr:rowOff>66675</xdr:rowOff>
    </xdr:from>
    <xdr:to>
      <xdr:col>11</xdr:col>
      <xdr:colOff>628650</xdr:colOff>
      <xdr:row>6</xdr:row>
      <xdr:rowOff>95250</xdr:rowOff>
    </xdr:to>
    <xdr:sp>
      <xdr:nvSpPr>
        <xdr:cNvPr id="5" name="TextBox 94"/>
        <xdr:cNvSpPr txBox="1">
          <a:spLocks noChangeArrowheads="1"/>
        </xdr:cNvSpPr>
      </xdr:nvSpPr>
      <xdr:spPr>
        <a:xfrm>
          <a:off x="8096250" y="828675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円</a:t>
          </a:r>
        </a:p>
      </xdr:txBody>
    </xdr:sp>
    <xdr:clientData/>
  </xdr:twoCellAnchor>
  <xdr:oneCellAnchor>
    <xdr:from>
      <xdr:col>2</xdr:col>
      <xdr:colOff>0</xdr:colOff>
      <xdr:row>4</xdr:row>
      <xdr:rowOff>66675</xdr:rowOff>
    </xdr:from>
    <xdr:ext cx="1285875" cy="314325"/>
    <xdr:sp>
      <xdr:nvSpPr>
        <xdr:cNvPr id="6" name="TextBox 95"/>
        <xdr:cNvSpPr txBox="1">
          <a:spLocks noChangeArrowheads="1"/>
        </xdr:cNvSpPr>
      </xdr:nvSpPr>
      <xdr:spPr>
        <a:xfrm>
          <a:off x="514350" y="828675"/>
          <a:ext cx="1285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kg-CO</a:t>
          </a:r>
          <a:r>
            <a:rPr lang="en-US" cap="none" sz="14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2</xdr:col>
      <xdr:colOff>666750</xdr:colOff>
      <xdr:row>42</xdr:row>
      <xdr:rowOff>123825</xdr:rowOff>
    </xdr:from>
    <xdr:to>
      <xdr:col>7</xdr:col>
      <xdr:colOff>666750</xdr:colOff>
      <xdr:row>44</xdr:row>
      <xdr:rowOff>104775</xdr:rowOff>
    </xdr:to>
    <xdr:grpSp>
      <xdr:nvGrpSpPr>
        <xdr:cNvPr id="7" name="Group 129"/>
        <xdr:cNvGrpSpPr>
          <a:grpSpLocks/>
        </xdr:cNvGrpSpPr>
      </xdr:nvGrpSpPr>
      <xdr:grpSpPr>
        <a:xfrm>
          <a:off x="1181100" y="6315075"/>
          <a:ext cx="4810125" cy="266700"/>
          <a:chOff x="72" y="664"/>
          <a:chExt cx="404" cy="28"/>
        </a:xfrm>
        <a:solidFill>
          <a:srgbClr val="FFFFFF"/>
        </a:solidFill>
      </xdr:grpSpPr>
      <xdr:sp>
        <xdr:nvSpPr>
          <xdr:cNvPr id="8" name="TextBox 103"/>
          <xdr:cNvSpPr txBox="1">
            <a:spLocks noChangeArrowheads="1"/>
          </xdr:cNvSpPr>
        </xdr:nvSpPr>
        <xdr:spPr>
          <a:xfrm>
            <a:off x="72" y="665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9" name="TextBox 104"/>
          <xdr:cNvSpPr txBox="1">
            <a:spLocks noChangeArrowheads="1"/>
          </xdr:cNvSpPr>
        </xdr:nvSpPr>
        <xdr:spPr>
          <a:xfrm>
            <a:off x="104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10" name="TextBox 105"/>
          <xdr:cNvSpPr txBox="1">
            <a:spLocks noChangeArrowheads="1"/>
          </xdr:cNvSpPr>
        </xdr:nvSpPr>
        <xdr:spPr>
          <a:xfrm>
            <a:off x="133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11" name="TextBox 106"/>
          <xdr:cNvSpPr txBox="1">
            <a:spLocks noChangeArrowheads="1"/>
          </xdr:cNvSpPr>
        </xdr:nvSpPr>
        <xdr:spPr>
          <a:xfrm>
            <a:off x="16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12" name="TextBox 107"/>
          <xdr:cNvSpPr txBox="1">
            <a:spLocks noChangeArrowheads="1"/>
          </xdr:cNvSpPr>
        </xdr:nvSpPr>
        <xdr:spPr>
          <a:xfrm>
            <a:off x="200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13" name="TextBox 108"/>
          <xdr:cNvSpPr txBox="1">
            <a:spLocks noChangeArrowheads="1"/>
          </xdr:cNvSpPr>
        </xdr:nvSpPr>
        <xdr:spPr>
          <a:xfrm>
            <a:off x="232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14" name="TextBox 109"/>
          <xdr:cNvSpPr txBox="1">
            <a:spLocks noChangeArrowheads="1"/>
          </xdr:cNvSpPr>
        </xdr:nvSpPr>
        <xdr:spPr>
          <a:xfrm>
            <a:off x="260" y="664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15" name="TextBox 110"/>
          <xdr:cNvSpPr txBox="1">
            <a:spLocks noChangeArrowheads="1"/>
          </xdr:cNvSpPr>
        </xdr:nvSpPr>
        <xdr:spPr>
          <a:xfrm>
            <a:off x="299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16" name="TextBox 111"/>
          <xdr:cNvSpPr txBox="1">
            <a:spLocks noChangeArrowheads="1"/>
          </xdr:cNvSpPr>
        </xdr:nvSpPr>
        <xdr:spPr>
          <a:xfrm>
            <a:off x="331" y="664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17" name="TextBox 112"/>
          <xdr:cNvSpPr txBox="1">
            <a:spLocks noChangeArrowheads="1"/>
          </xdr:cNvSpPr>
        </xdr:nvSpPr>
        <xdr:spPr>
          <a:xfrm>
            <a:off x="367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18" name="TextBox 113"/>
          <xdr:cNvSpPr txBox="1">
            <a:spLocks noChangeArrowheads="1"/>
          </xdr:cNvSpPr>
        </xdr:nvSpPr>
        <xdr:spPr>
          <a:xfrm>
            <a:off x="39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19" name="TextBox 114"/>
          <xdr:cNvSpPr txBox="1">
            <a:spLocks noChangeArrowheads="1"/>
          </xdr:cNvSpPr>
        </xdr:nvSpPr>
        <xdr:spPr>
          <a:xfrm>
            <a:off x="42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  <xdr:twoCellAnchor>
    <xdr:from>
      <xdr:col>11</xdr:col>
      <xdr:colOff>9525</xdr:colOff>
      <xdr:row>42</xdr:row>
      <xdr:rowOff>123825</xdr:rowOff>
    </xdr:from>
    <xdr:to>
      <xdr:col>16</xdr:col>
      <xdr:colOff>714375</xdr:colOff>
      <xdr:row>44</xdr:row>
      <xdr:rowOff>104775</xdr:rowOff>
    </xdr:to>
    <xdr:grpSp>
      <xdr:nvGrpSpPr>
        <xdr:cNvPr id="20" name="Group 158"/>
        <xdr:cNvGrpSpPr>
          <a:grpSpLocks/>
        </xdr:cNvGrpSpPr>
      </xdr:nvGrpSpPr>
      <xdr:grpSpPr>
        <a:xfrm>
          <a:off x="8763000" y="6315075"/>
          <a:ext cx="4810125" cy="266700"/>
          <a:chOff x="72" y="664"/>
          <a:chExt cx="404" cy="28"/>
        </a:xfrm>
        <a:solidFill>
          <a:srgbClr val="FFFFFF"/>
        </a:solidFill>
      </xdr:grpSpPr>
      <xdr:sp>
        <xdr:nvSpPr>
          <xdr:cNvPr id="21" name="TextBox 159"/>
          <xdr:cNvSpPr txBox="1">
            <a:spLocks noChangeArrowheads="1"/>
          </xdr:cNvSpPr>
        </xdr:nvSpPr>
        <xdr:spPr>
          <a:xfrm>
            <a:off x="72" y="665"/>
            <a:ext cx="5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４月</a:t>
            </a:r>
          </a:p>
        </xdr:txBody>
      </xdr:sp>
      <xdr:sp>
        <xdr:nvSpPr>
          <xdr:cNvPr id="22" name="TextBox 160"/>
          <xdr:cNvSpPr txBox="1">
            <a:spLocks noChangeArrowheads="1"/>
          </xdr:cNvSpPr>
        </xdr:nvSpPr>
        <xdr:spPr>
          <a:xfrm>
            <a:off x="104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５月</a:t>
            </a:r>
          </a:p>
        </xdr:txBody>
      </xdr:sp>
      <xdr:sp>
        <xdr:nvSpPr>
          <xdr:cNvPr id="23" name="TextBox 161"/>
          <xdr:cNvSpPr txBox="1">
            <a:spLocks noChangeArrowheads="1"/>
          </xdr:cNvSpPr>
        </xdr:nvSpPr>
        <xdr:spPr>
          <a:xfrm>
            <a:off x="133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６月</a:t>
            </a:r>
          </a:p>
        </xdr:txBody>
      </xdr:sp>
      <xdr:sp>
        <xdr:nvSpPr>
          <xdr:cNvPr id="24" name="TextBox 162"/>
          <xdr:cNvSpPr txBox="1">
            <a:spLocks noChangeArrowheads="1"/>
          </xdr:cNvSpPr>
        </xdr:nvSpPr>
        <xdr:spPr>
          <a:xfrm>
            <a:off x="16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７月</a:t>
            </a:r>
          </a:p>
        </xdr:txBody>
      </xdr:sp>
      <xdr:sp>
        <xdr:nvSpPr>
          <xdr:cNvPr id="25" name="TextBox 163"/>
          <xdr:cNvSpPr txBox="1">
            <a:spLocks noChangeArrowheads="1"/>
          </xdr:cNvSpPr>
        </xdr:nvSpPr>
        <xdr:spPr>
          <a:xfrm>
            <a:off x="200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８月</a:t>
            </a:r>
          </a:p>
        </xdr:txBody>
      </xdr:sp>
      <xdr:sp>
        <xdr:nvSpPr>
          <xdr:cNvPr id="26" name="TextBox 164"/>
          <xdr:cNvSpPr txBox="1">
            <a:spLocks noChangeArrowheads="1"/>
          </xdr:cNvSpPr>
        </xdr:nvSpPr>
        <xdr:spPr>
          <a:xfrm>
            <a:off x="232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９月</a:t>
            </a:r>
          </a:p>
        </xdr:txBody>
      </xdr:sp>
      <xdr:sp>
        <xdr:nvSpPr>
          <xdr:cNvPr id="27" name="TextBox 165"/>
          <xdr:cNvSpPr txBox="1">
            <a:spLocks noChangeArrowheads="1"/>
          </xdr:cNvSpPr>
        </xdr:nvSpPr>
        <xdr:spPr>
          <a:xfrm>
            <a:off x="260" y="664"/>
            <a:ext cx="5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10月</a:t>
            </a:r>
          </a:p>
        </xdr:txBody>
      </xdr:sp>
      <xdr:sp>
        <xdr:nvSpPr>
          <xdr:cNvPr id="28" name="TextBox 166"/>
          <xdr:cNvSpPr txBox="1">
            <a:spLocks noChangeArrowheads="1"/>
          </xdr:cNvSpPr>
        </xdr:nvSpPr>
        <xdr:spPr>
          <a:xfrm>
            <a:off x="299" y="664"/>
            <a:ext cx="55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11月</a:t>
            </a:r>
          </a:p>
        </xdr:txBody>
      </xdr:sp>
      <xdr:sp>
        <xdr:nvSpPr>
          <xdr:cNvPr id="29" name="TextBox 167"/>
          <xdr:cNvSpPr txBox="1">
            <a:spLocks noChangeArrowheads="1"/>
          </xdr:cNvSpPr>
        </xdr:nvSpPr>
        <xdr:spPr>
          <a:xfrm>
            <a:off x="331" y="664"/>
            <a:ext cx="59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12月</a:t>
            </a:r>
          </a:p>
        </xdr:txBody>
      </xdr:sp>
      <xdr:sp>
        <xdr:nvSpPr>
          <xdr:cNvPr id="30" name="TextBox 168"/>
          <xdr:cNvSpPr txBox="1">
            <a:spLocks noChangeArrowheads="1"/>
          </xdr:cNvSpPr>
        </xdr:nvSpPr>
        <xdr:spPr>
          <a:xfrm>
            <a:off x="367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１月</a:t>
            </a:r>
          </a:p>
        </xdr:txBody>
      </xdr:sp>
      <xdr:sp>
        <xdr:nvSpPr>
          <xdr:cNvPr id="31" name="TextBox 169"/>
          <xdr:cNvSpPr txBox="1">
            <a:spLocks noChangeArrowheads="1"/>
          </xdr:cNvSpPr>
        </xdr:nvSpPr>
        <xdr:spPr>
          <a:xfrm>
            <a:off x="39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２月</a:t>
            </a:r>
          </a:p>
        </xdr:txBody>
      </xdr:sp>
      <xdr:sp>
        <xdr:nvSpPr>
          <xdr:cNvPr id="32" name="TextBox 170"/>
          <xdr:cNvSpPr txBox="1">
            <a:spLocks noChangeArrowheads="1"/>
          </xdr:cNvSpPr>
        </xdr:nvSpPr>
        <xdr:spPr>
          <a:xfrm>
            <a:off x="428" y="664"/>
            <a:ext cx="4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/>
              <a:t>３月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8</xdr:row>
      <xdr:rowOff>38100</xdr:rowOff>
    </xdr:from>
    <xdr:to>
      <xdr:col>13</xdr:col>
      <xdr:colOff>838200</xdr:colOff>
      <xdr:row>8</xdr:row>
      <xdr:rowOff>38100</xdr:rowOff>
    </xdr:to>
    <xdr:sp>
      <xdr:nvSpPr>
        <xdr:cNvPr id="1" name="Line 2"/>
        <xdr:cNvSpPr>
          <a:spLocks/>
        </xdr:cNvSpPr>
      </xdr:nvSpPr>
      <xdr:spPr>
        <a:xfrm>
          <a:off x="7210425" y="1914525"/>
          <a:ext cx="397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219075</xdr:colOff>
      <xdr:row>10</xdr:row>
      <xdr:rowOff>47625</xdr:rowOff>
    </xdr:from>
    <xdr:to>
      <xdr:col>13</xdr:col>
      <xdr:colOff>838200</xdr:colOff>
      <xdr:row>10</xdr:row>
      <xdr:rowOff>47625</xdr:rowOff>
    </xdr:to>
    <xdr:sp>
      <xdr:nvSpPr>
        <xdr:cNvPr id="2" name="Line 3"/>
        <xdr:cNvSpPr>
          <a:spLocks/>
        </xdr:cNvSpPr>
      </xdr:nvSpPr>
      <xdr:spPr>
        <a:xfrm>
          <a:off x="7210425" y="2457450"/>
          <a:ext cx="39719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428625</xdr:colOff>
      <xdr:row>1</xdr:row>
      <xdr:rowOff>66675</xdr:rowOff>
    </xdr:from>
    <xdr:to>
      <xdr:col>15</xdr:col>
      <xdr:colOff>590550</xdr:colOff>
      <xdr:row>18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714375" y="390525"/>
          <a:ext cx="11896725" cy="3609975"/>
        </a:xfrm>
        <a:prstGeom prst="rect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361950</xdr:colOff>
      <xdr:row>1</xdr:row>
      <xdr:rowOff>142875</xdr:rowOff>
    </xdr:from>
    <xdr:to>
      <xdr:col>10</xdr:col>
      <xdr:colOff>533400</xdr:colOff>
      <xdr:row>3</xdr:row>
      <xdr:rowOff>180975</xdr:rowOff>
    </xdr:to>
    <xdr:sp>
      <xdr:nvSpPr>
        <xdr:cNvPr id="4" name="AutoShape 8"/>
        <xdr:cNvSpPr>
          <a:spLocks/>
        </xdr:cNvSpPr>
      </xdr:nvSpPr>
      <xdr:spPr>
        <a:xfrm>
          <a:off x="4838700" y="466725"/>
          <a:ext cx="35242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ＭＳ Ｐ明朝"/>
              <a:cs typeface="ＭＳ Ｐ明朝"/>
            </a:rPr>
            <a:t>1年目との比較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24" sqref="C24"/>
    </sheetView>
  </sheetViews>
  <sheetFormatPr defaultColWidth="8.796875" defaultRowHeight="14.25"/>
  <cols>
    <col min="1" max="16384" width="9" style="60" customWidth="1"/>
  </cols>
  <sheetData>
    <row r="1" spans="1:9" ht="1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ht="15" customHeight="1">
      <c r="A2" s="93" t="s">
        <v>49</v>
      </c>
      <c r="B2" s="93"/>
      <c r="C2" s="93"/>
      <c r="D2" s="93"/>
      <c r="E2" s="61"/>
      <c r="F2" s="61"/>
      <c r="G2" s="61"/>
      <c r="H2" s="61"/>
      <c r="I2" s="61"/>
    </row>
    <row r="3" spans="1:9" ht="13.5">
      <c r="A3" s="64"/>
      <c r="B3" s="64"/>
      <c r="C3" s="65"/>
      <c r="D3" s="64"/>
      <c r="E3" s="64"/>
      <c r="F3" s="65"/>
      <c r="G3" s="66"/>
      <c r="H3" s="66"/>
      <c r="I3" s="66"/>
    </row>
    <row r="4" spans="1:9" ht="13.5">
      <c r="A4" s="63"/>
      <c r="B4" s="63"/>
      <c r="C4" s="63"/>
      <c r="D4" s="63"/>
      <c r="E4" s="63"/>
      <c r="F4" s="63"/>
      <c r="G4" s="63"/>
      <c r="H4" s="63"/>
      <c r="I4" s="63"/>
    </row>
    <row r="5" spans="1:9" ht="13.5">
      <c r="A5" s="63"/>
      <c r="B5" s="63"/>
      <c r="C5" s="63"/>
      <c r="D5" s="63"/>
      <c r="E5" s="63"/>
      <c r="F5" s="63"/>
      <c r="G5" s="63"/>
      <c r="H5" s="63"/>
      <c r="I5" s="63"/>
    </row>
    <row r="6" spans="1:9" ht="13.5">
      <c r="A6" s="63"/>
      <c r="B6" s="63"/>
      <c r="C6" s="63"/>
      <c r="D6" s="63"/>
      <c r="E6" s="63"/>
      <c r="F6" s="63"/>
      <c r="G6" s="63"/>
      <c r="H6" s="63"/>
      <c r="I6" s="63"/>
    </row>
    <row r="7" spans="1:9" ht="13.5">
      <c r="A7" s="63"/>
      <c r="B7" s="63"/>
      <c r="C7" s="63"/>
      <c r="D7" s="63"/>
      <c r="E7" s="63"/>
      <c r="F7" s="63"/>
      <c r="G7" s="63"/>
      <c r="H7" s="63"/>
      <c r="I7" s="63"/>
    </row>
    <row r="8" spans="1:9" ht="13.5">
      <c r="A8" s="63"/>
      <c r="B8" s="63"/>
      <c r="C8" s="63"/>
      <c r="D8" s="63"/>
      <c r="E8" s="63"/>
      <c r="F8" s="63"/>
      <c r="G8" s="63"/>
      <c r="H8" s="63"/>
      <c r="I8" s="63"/>
    </row>
    <row r="9" spans="1:9" ht="13.5">
      <c r="A9" s="63"/>
      <c r="B9" s="63"/>
      <c r="C9" s="63"/>
      <c r="D9" s="63"/>
      <c r="E9" s="63"/>
      <c r="F9" s="63"/>
      <c r="G9" s="63"/>
      <c r="H9" s="63"/>
      <c r="I9" s="63"/>
    </row>
    <row r="10" spans="1:9" ht="13.5">
      <c r="A10" s="63"/>
      <c r="B10" s="63"/>
      <c r="C10" s="63"/>
      <c r="D10" s="63"/>
      <c r="E10" s="63"/>
      <c r="F10" s="63"/>
      <c r="G10" s="63"/>
      <c r="H10" s="63"/>
      <c r="I10" s="63"/>
    </row>
    <row r="11" spans="1:9" ht="13.5">
      <c r="A11" s="63"/>
      <c r="B11" s="63"/>
      <c r="C11" s="63"/>
      <c r="D11" s="63"/>
      <c r="E11" s="63"/>
      <c r="F11" s="63"/>
      <c r="G11" s="63"/>
      <c r="H11" s="63"/>
      <c r="I11" s="63"/>
    </row>
    <row r="12" spans="1:9" ht="13.5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13.5">
      <c r="A13" s="63"/>
      <c r="B13" s="63"/>
      <c r="C13" s="63"/>
      <c r="D13" s="63"/>
      <c r="E13" s="63"/>
      <c r="F13" s="63"/>
      <c r="G13" s="63"/>
      <c r="H13" s="63"/>
      <c r="I13" s="63"/>
    </row>
    <row r="14" spans="1:9" ht="13.5">
      <c r="A14" s="63"/>
      <c r="B14" s="63"/>
      <c r="C14" s="63"/>
      <c r="D14" s="63"/>
      <c r="E14" s="63"/>
      <c r="F14" s="63"/>
      <c r="G14" s="63"/>
      <c r="H14" s="63"/>
      <c r="I14" s="63"/>
    </row>
    <row r="15" spans="1:9" ht="13.5">
      <c r="A15" s="63"/>
      <c r="B15" s="63"/>
      <c r="C15" s="63"/>
      <c r="D15" s="63"/>
      <c r="E15" s="63"/>
      <c r="F15" s="63"/>
      <c r="G15" s="63"/>
      <c r="H15" s="63"/>
      <c r="I15" s="63"/>
    </row>
    <row r="16" spans="1:9" ht="13.5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5.75" customHeight="1">
      <c r="A17" s="93" t="s">
        <v>50</v>
      </c>
      <c r="B17" s="93"/>
      <c r="C17" s="61"/>
      <c r="D17" s="61"/>
      <c r="E17" s="61"/>
      <c r="F17" s="61"/>
      <c r="G17" s="61"/>
      <c r="H17" s="61"/>
      <c r="I17" s="61"/>
    </row>
    <row r="18" spans="1:9" ht="17.25">
      <c r="A18" s="62"/>
      <c r="B18" s="61"/>
      <c r="C18" s="61"/>
      <c r="D18" s="61"/>
      <c r="E18" s="61"/>
      <c r="F18" s="61"/>
      <c r="G18" s="61"/>
      <c r="H18" s="61"/>
      <c r="I18" s="61"/>
    </row>
    <row r="19" spans="1:9" s="68" customFormat="1" ht="14.25" customHeight="1">
      <c r="A19" s="96" t="s">
        <v>56</v>
      </c>
      <c r="B19" s="96"/>
      <c r="C19" s="96"/>
      <c r="D19" s="96"/>
      <c r="E19" s="96"/>
      <c r="F19" s="96"/>
      <c r="G19" s="96"/>
      <c r="H19" s="96"/>
      <c r="I19" s="96"/>
    </row>
    <row r="20" spans="1:9" s="68" customFormat="1" ht="14.25" customHeight="1">
      <c r="A20" s="96" t="s">
        <v>51</v>
      </c>
      <c r="B20" s="96"/>
      <c r="C20" s="96"/>
      <c r="D20" s="96"/>
      <c r="E20" s="96"/>
      <c r="F20" s="96"/>
      <c r="G20" s="96"/>
      <c r="H20" s="96"/>
      <c r="I20" s="96"/>
    </row>
    <row r="21" spans="1:9" s="68" customFormat="1" ht="13.5">
      <c r="A21" s="94" t="s">
        <v>54</v>
      </c>
      <c r="B21" s="94"/>
      <c r="C21" s="94"/>
      <c r="D21" s="94"/>
      <c r="E21" s="94"/>
      <c r="F21" s="94"/>
      <c r="G21" s="94"/>
      <c r="H21" s="94"/>
      <c r="I21" s="94"/>
    </row>
    <row r="22" spans="1:9" s="68" customFormat="1" ht="13.5">
      <c r="A22" s="94"/>
      <c r="B22" s="94"/>
      <c r="C22" s="94"/>
      <c r="D22" s="94"/>
      <c r="E22" s="94"/>
      <c r="F22" s="94"/>
      <c r="G22" s="94"/>
      <c r="H22" s="94"/>
      <c r="I22" s="94"/>
    </row>
    <row r="23" spans="1:9" ht="13.5">
      <c r="A23" s="94"/>
      <c r="B23" s="94"/>
      <c r="C23" s="94"/>
      <c r="D23" s="94"/>
      <c r="E23" s="94"/>
      <c r="F23" s="94"/>
      <c r="G23" s="94"/>
      <c r="H23" s="94"/>
      <c r="I23" s="94"/>
    </row>
    <row r="24" spans="1:9" ht="13.5">
      <c r="A24" s="67"/>
      <c r="B24" s="67"/>
      <c r="C24" s="67"/>
      <c r="D24" s="67"/>
      <c r="E24" s="67"/>
      <c r="F24" s="67"/>
      <c r="G24" s="67"/>
      <c r="H24" s="67"/>
      <c r="I24" s="67"/>
    </row>
    <row r="26" spans="1:9" ht="13.5">
      <c r="A26" s="94" t="s">
        <v>55</v>
      </c>
      <c r="B26" s="94"/>
      <c r="C26" s="94"/>
      <c r="D26" s="94"/>
      <c r="E26" s="94"/>
      <c r="F26" s="94"/>
      <c r="G26" s="94"/>
      <c r="H26" s="94"/>
      <c r="I26" s="94"/>
    </row>
    <row r="27" spans="1:9" ht="13.5">
      <c r="A27" s="94"/>
      <c r="B27" s="94"/>
      <c r="C27" s="94"/>
      <c r="D27" s="94"/>
      <c r="E27" s="94"/>
      <c r="F27" s="94"/>
      <c r="G27" s="94"/>
      <c r="H27" s="94"/>
      <c r="I27" s="94"/>
    </row>
    <row r="28" spans="1:9" ht="13.5">
      <c r="A28" s="94"/>
      <c r="B28" s="94"/>
      <c r="C28" s="94"/>
      <c r="D28" s="94"/>
      <c r="E28" s="94"/>
      <c r="F28" s="94"/>
      <c r="G28" s="94"/>
      <c r="H28" s="94"/>
      <c r="I28" s="94"/>
    </row>
    <row r="29" spans="1:9" ht="13.5">
      <c r="A29" s="86" t="s">
        <v>52</v>
      </c>
      <c r="B29" s="86"/>
      <c r="C29" s="86"/>
      <c r="D29" s="86"/>
      <c r="E29" s="86"/>
      <c r="F29" s="86"/>
      <c r="G29" s="86"/>
      <c r="H29" s="86"/>
      <c r="I29" s="86"/>
    </row>
    <row r="30" spans="1:9" ht="13.5">
      <c r="A30" s="86" t="s">
        <v>53</v>
      </c>
      <c r="B30" s="86"/>
      <c r="C30" s="86"/>
      <c r="D30" s="86"/>
      <c r="E30" s="86"/>
      <c r="F30" s="86"/>
      <c r="G30" s="86"/>
      <c r="H30" s="86"/>
      <c r="I30" s="86"/>
    </row>
    <row r="32" spans="5:9" ht="13.5">
      <c r="E32" s="95" t="s">
        <v>47</v>
      </c>
      <c r="F32" s="95"/>
      <c r="G32" s="95"/>
      <c r="H32" s="95"/>
      <c r="I32" s="95"/>
    </row>
    <row r="33" spans="5:9" ht="13.5">
      <c r="E33" s="86"/>
      <c r="F33" s="86"/>
      <c r="G33" s="86"/>
      <c r="H33" s="86"/>
      <c r="I33" s="86"/>
    </row>
  </sheetData>
  <sheetProtection sheet="1" objects="1" scenarios="1"/>
  <mergeCells count="7">
    <mergeCell ref="A2:D2"/>
    <mergeCell ref="A21:I23"/>
    <mergeCell ref="A17:B17"/>
    <mergeCell ref="E32:I32"/>
    <mergeCell ref="A19:I19"/>
    <mergeCell ref="A20:I20"/>
    <mergeCell ref="A26:I2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AD105"/>
  <sheetViews>
    <sheetView showGridLines="0" zoomScale="85" zoomScaleNormal="85" workbookViewId="0" topLeftCell="A5">
      <selection activeCell="F5" sqref="F5"/>
    </sheetView>
  </sheetViews>
  <sheetFormatPr defaultColWidth="8.796875" defaultRowHeight="14.25"/>
  <cols>
    <col min="1" max="1" width="1.4921875" style="2" customWidth="1"/>
    <col min="2" max="2" width="15.59765625" style="2" customWidth="1"/>
    <col min="3" max="3" width="9.5" style="2" customWidth="1"/>
    <col min="4" max="4" width="9.69921875" style="2" customWidth="1"/>
    <col min="5" max="5" width="4.69921875" style="2" customWidth="1"/>
    <col min="6" max="6" width="11.19921875" style="2" customWidth="1"/>
    <col min="7" max="7" width="11.69921875" style="2" customWidth="1"/>
    <col min="8" max="8" width="9.69921875" style="2" customWidth="1"/>
    <col min="9" max="9" width="4.69921875" style="2" customWidth="1"/>
    <col min="10" max="10" width="11.3984375" style="2" customWidth="1"/>
    <col min="11" max="11" width="11.69921875" style="2" customWidth="1"/>
    <col min="12" max="12" width="9.69921875" style="2" customWidth="1"/>
    <col min="13" max="13" width="4.69921875" style="2" customWidth="1"/>
    <col min="14" max="14" width="11.19921875" style="2" customWidth="1"/>
    <col min="15" max="15" width="11.69921875" style="2" customWidth="1"/>
    <col min="16" max="16" width="2.69921875" style="2" customWidth="1"/>
    <col min="17" max="17" width="10.5" style="2" customWidth="1"/>
    <col min="18" max="19" width="8.19921875" style="2" customWidth="1"/>
    <col min="20" max="20" width="10.5" style="2" customWidth="1"/>
    <col min="21" max="22" width="8.19921875" style="2" customWidth="1"/>
    <col min="23" max="23" width="10.5" style="2" customWidth="1"/>
    <col min="24" max="25" width="8.19921875" style="2" customWidth="1"/>
    <col min="26" max="26" width="10.5" style="2" customWidth="1"/>
    <col min="27" max="27" width="9" style="2" customWidth="1"/>
    <col min="28" max="28" width="7.09765625" style="2" customWidth="1"/>
    <col min="29" max="29" width="11.19921875" style="2" customWidth="1"/>
    <col min="30" max="30" width="10.5" style="2" customWidth="1"/>
    <col min="31" max="16384" width="9" style="2" customWidth="1"/>
  </cols>
  <sheetData>
    <row r="1" ht="14.25"/>
    <row r="2" spans="3:7" ht="14.25">
      <c r="C2" s="97" t="s">
        <v>57</v>
      </c>
      <c r="D2" s="97"/>
      <c r="E2" s="97"/>
      <c r="F2" s="97"/>
      <c r="G2" s="97"/>
    </row>
    <row r="3" spans="2:30" ht="24">
      <c r="B3" s="104">
        <f>F5</f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6.5" customHeight="1">
      <c r="B4" s="3"/>
    </row>
    <row r="5" spans="2:13" ht="15.75" customHeight="1">
      <c r="B5" s="2" t="s">
        <v>39</v>
      </c>
      <c r="E5" s="23" t="s">
        <v>38</v>
      </c>
      <c r="F5" s="42"/>
      <c r="G5" s="2" t="s">
        <v>12</v>
      </c>
      <c r="H5" s="2" t="s">
        <v>13</v>
      </c>
      <c r="L5" s="43"/>
      <c r="M5" s="2" t="s">
        <v>4</v>
      </c>
    </row>
    <row r="6" ht="12" customHeight="1" thickBot="1">
      <c r="F6" s="3"/>
    </row>
    <row r="7" spans="2:15" ht="24.75" customHeight="1">
      <c r="B7" s="111" t="s">
        <v>0</v>
      </c>
      <c r="C7" s="123" t="s">
        <v>26</v>
      </c>
      <c r="D7" s="111">
        <v>4</v>
      </c>
      <c r="E7" s="124"/>
      <c r="F7" s="126"/>
      <c r="G7" s="5" t="s">
        <v>2</v>
      </c>
      <c r="H7" s="120">
        <v>5</v>
      </c>
      <c r="I7" s="106"/>
      <c r="J7" s="121"/>
      <c r="K7" s="6" t="s">
        <v>2</v>
      </c>
      <c r="L7" s="87">
        <v>6</v>
      </c>
      <c r="M7" s="124"/>
      <c r="N7" s="125"/>
      <c r="O7" s="7" t="s">
        <v>2</v>
      </c>
    </row>
    <row r="8" spans="2:15" ht="20.25" customHeight="1">
      <c r="B8" s="98"/>
      <c r="C8" s="101"/>
      <c r="D8" s="116" t="s">
        <v>1</v>
      </c>
      <c r="E8" s="117"/>
      <c r="F8" s="8" t="s">
        <v>19</v>
      </c>
      <c r="G8" s="9" t="s">
        <v>20</v>
      </c>
      <c r="H8" s="116" t="s">
        <v>1</v>
      </c>
      <c r="I8" s="117"/>
      <c r="J8" s="8" t="s">
        <v>19</v>
      </c>
      <c r="K8" s="9" t="s">
        <v>20</v>
      </c>
      <c r="L8" s="116" t="s">
        <v>1</v>
      </c>
      <c r="M8" s="117"/>
      <c r="N8" s="8" t="s">
        <v>19</v>
      </c>
      <c r="O8" s="9" t="s">
        <v>20</v>
      </c>
    </row>
    <row r="9" spans="2:15" ht="20.25" customHeight="1">
      <c r="B9" s="10" t="s">
        <v>3</v>
      </c>
      <c r="C9" s="139">
        <v>0.36</v>
      </c>
      <c r="D9" s="45"/>
      <c r="E9" s="21" t="s">
        <v>27</v>
      </c>
      <c r="F9" s="13">
        <f>IF(ISBLANK(D9),"",ROUND(C9*D9,1))</f>
      </c>
      <c r="G9" s="44"/>
      <c r="H9" s="45"/>
      <c r="I9" s="21" t="s">
        <v>27</v>
      </c>
      <c r="J9" s="13">
        <f aca="true" t="shared" si="0" ref="J9:J21">IF(ISBLANK(H9),"",ROUND(C9*H9,1))</f>
      </c>
      <c r="K9" s="44"/>
      <c r="L9" s="45"/>
      <c r="M9" s="21" t="s">
        <v>27</v>
      </c>
      <c r="N9" s="13">
        <f aca="true" t="shared" si="1" ref="N9:N21">IF(ISBLANK(L9),"",ROUND(C9*L9,1))</f>
      </c>
      <c r="O9" s="44"/>
    </row>
    <row r="10" spans="2:15" ht="20.25" customHeight="1">
      <c r="B10" s="10" t="s">
        <v>28</v>
      </c>
      <c r="C10" s="15">
        <v>2.1</v>
      </c>
      <c r="D10" s="45"/>
      <c r="E10" s="21" t="s">
        <v>29</v>
      </c>
      <c r="F10" s="13">
        <f aca="true" t="shared" si="2" ref="F10:F21">IF(ISBLANK(D10),"",ROUND(C10*D10,1))</f>
      </c>
      <c r="G10" s="44"/>
      <c r="H10" s="45"/>
      <c r="I10" s="21" t="s">
        <v>29</v>
      </c>
      <c r="J10" s="13">
        <f t="shared" si="0"/>
      </c>
      <c r="K10" s="44"/>
      <c r="L10" s="45"/>
      <c r="M10" s="21" t="s">
        <v>29</v>
      </c>
      <c r="N10" s="13">
        <f t="shared" si="1"/>
      </c>
      <c r="O10" s="44"/>
    </row>
    <row r="11" spans="2:15" ht="20.25" customHeight="1">
      <c r="B11" s="71" t="s">
        <v>64</v>
      </c>
      <c r="C11" s="15">
        <v>6</v>
      </c>
      <c r="D11" s="45"/>
      <c r="E11" s="21" t="s">
        <v>29</v>
      </c>
      <c r="F11" s="13">
        <f>IF(ISBLANK(D11),"",ROUND(C11*D11,1))</f>
      </c>
      <c r="G11" s="44"/>
      <c r="H11" s="45"/>
      <c r="I11" s="21" t="s">
        <v>29</v>
      </c>
      <c r="J11" s="13">
        <f t="shared" si="0"/>
      </c>
      <c r="K11" s="44"/>
      <c r="L11" s="45"/>
      <c r="M11" s="21" t="s">
        <v>29</v>
      </c>
      <c r="N11" s="13">
        <f t="shared" si="1"/>
      </c>
      <c r="O11" s="44"/>
    </row>
    <row r="12" spans="2:15" ht="20.25" customHeight="1">
      <c r="B12" s="10" t="s">
        <v>6</v>
      </c>
      <c r="C12" s="15">
        <v>2.5</v>
      </c>
      <c r="D12" s="45"/>
      <c r="E12" s="21" t="s">
        <v>48</v>
      </c>
      <c r="F12" s="13">
        <f>IF(ISBLANK(D12),"",ROUND(C12*D12,1))</f>
      </c>
      <c r="G12" s="44"/>
      <c r="H12" s="45"/>
      <c r="I12" s="21" t="s">
        <v>48</v>
      </c>
      <c r="J12" s="13">
        <f t="shared" si="0"/>
      </c>
      <c r="K12" s="44"/>
      <c r="L12" s="45"/>
      <c r="M12" s="21" t="s">
        <v>48</v>
      </c>
      <c r="N12" s="13">
        <f t="shared" si="1"/>
      </c>
      <c r="O12" s="44"/>
    </row>
    <row r="13" spans="2:15" ht="20.25" customHeight="1">
      <c r="B13" s="10" t="s">
        <v>7</v>
      </c>
      <c r="C13" s="15">
        <v>2.3</v>
      </c>
      <c r="D13" s="45"/>
      <c r="E13" s="21" t="s">
        <v>48</v>
      </c>
      <c r="F13" s="13">
        <f t="shared" si="2"/>
      </c>
      <c r="G13" s="44"/>
      <c r="H13" s="45"/>
      <c r="I13" s="21" t="s">
        <v>48</v>
      </c>
      <c r="J13" s="13">
        <f t="shared" si="0"/>
      </c>
      <c r="K13" s="44"/>
      <c r="L13" s="45"/>
      <c r="M13" s="21" t="s">
        <v>48</v>
      </c>
      <c r="N13" s="13">
        <f t="shared" si="1"/>
      </c>
      <c r="O13" s="44"/>
    </row>
    <row r="14" spans="2:15" ht="20.25" customHeight="1">
      <c r="B14" s="16" t="s">
        <v>5</v>
      </c>
      <c r="C14" s="15">
        <v>2.6</v>
      </c>
      <c r="D14" s="45"/>
      <c r="E14" s="21" t="s">
        <v>48</v>
      </c>
      <c r="F14" s="13">
        <f t="shared" si="2"/>
      </c>
      <c r="G14" s="44"/>
      <c r="H14" s="45"/>
      <c r="I14" s="21" t="s">
        <v>48</v>
      </c>
      <c r="J14" s="13">
        <f t="shared" si="0"/>
      </c>
      <c r="K14" s="44"/>
      <c r="L14" s="45"/>
      <c r="M14" s="21" t="s">
        <v>48</v>
      </c>
      <c r="N14" s="13">
        <f t="shared" si="1"/>
      </c>
      <c r="O14" s="44"/>
    </row>
    <row r="15" spans="2:15" ht="20.25" customHeight="1">
      <c r="B15" s="56" t="s">
        <v>32</v>
      </c>
      <c r="C15" s="46">
        <v>0.58</v>
      </c>
      <c r="D15" s="47"/>
      <c r="E15" s="48" t="s">
        <v>33</v>
      </c>
      <c r="F15" s="49">
        <f t="shared" si="2"/>
      </c>
      <c r="G15" s="50"/>
      <c r="H15" s="47"/>
      <c r="I15" s="48" t="s">
        <v>33</v>
      </c>
      <c r="J15" s="49">
        <f t="shared" si="0"/>
      </c>
      <c r="K15" s="50"/>
      <c r="L15" s="47"/>
      <c r="M15" s="48" t="s">
        <v>33</v>
      </c>
      <c r="N15" s="49">
        <f t="shared" si="1"/>
      </c>
      <c r="O15" s="50"/>
    </row>
    <row r="16" spans="2:15" ht="20.25" customHeight="1">
      <c r="B16" s="71" t="s">
        <v>62</v>
      </c>
      <c r="C16" s="11">
        <v>0.1</v>
      </c>
      <c r="D16" s="45"/>
      <c r="E16" s="21" t="s">
        <v>24</v>
      </c>
      <c r="F16" s="13">
        <f t="shared" si="2"/>
      </c>
      <c r="G16" s="91"/>
      <c r="H16" s="45"/>
      <c r="I16" s="21" t="s">
        <v>24</v>
      </c>
      <c r="J16" s="13">
        <f t="shared" si="0"/>
      </c>
      <c r="K16" s="108"/>
      <c r="L16" s="45"/>
      <c r="M16" s="21" t="s">
        <v>24</v>
      </c>
      <c r="N16" s="13">
        <f t="shared" si="1"/>
      </c>
      <c r="O16" s="91"/>
    </row>
    <row r="17" spans="2:15" ht="20.25" customHeight="1">
      <c r="B17" s="16" t="s">
        <v>14</v>
      </c>
      <c r="C17" s="11">
        <v>0.07</v>
      </c>
      <c r="D17" s="45"/>
      <c r="E17" s="21" t="s">
        <v>24</v>
      </c>
      <c r="F17" s="13">
        <f>IF(ISBLANK(D17),"",ROUND(C17*D17,1))</f>
      </c>
      <c r="G17" s="91"/>
      <c r="H17" s="45"/>
      <c r="I17" s="21" t="s">
        <v>24</v>
      </c>
      <c r="J17" s="13">
        <f t="shared" si="0"/>
      </c>
      <c r="K17" s="108"/>
      <c r="L17" s="45"/>
      <c r="M17" s="21" t="s">
        <v>24</v>
      </c>
      <c r="N17" s="13">
        <f t="shared" si="1"/>
      </c>
      <c r="O17" s="91"/>
    </row>
    <row r="18" spans="2:15" ht="20.25" customHeight="1">
      <c r="B18" s="16" t="s">
        <v>15</v>
      </c>
      <c r="C18" s="11">
        <v>0.11</v>
      </c>
      <c r="D18" s="45"/>
      <c r="E18" s="21" t="s">
        <v>24</v>
      </c>
      <c r="F18" s="13">
        <f t="shared" si="2"/>
      </c>
      <c r="G18" s="91"/>
      <c r="H18" s="45"/>
      <c r="I18" s="21" t="s">
        <v>24</v>
      </c>
      <c r="J18" s="13">
        <f t="shared" si="0"/>
      </c>
      <c r="K18" s="108"/>
      <c r="L18" s="45"/>
      <c r="M18" s="21" t="s">
        <v>24</v>
      </c>
      <c r="N18" s="13">
        <f t="shared" si="1"/>
      </c>
      <c r="O18" s="91"/>
    </row>
    <row r="19" spans="2:15" ht="20.25" customHeight="1">
      <c r="B19" s="16" t="s">
        <v>16</v>
      </c>
      <c r="C19" s="11">
        <v>0.16</v>
      </c>
      <c r="D19" s="45"/>
      <c r="E19" s="21" t="s">
        <v>24</v>
      </c>
      <c r="F19" s="13">
        <f t="shared" si="2"/>
      </c>
      <c r="G19" s="91"/>
      <c r="H19" s="45"/>
      <c r="I19" s="21" t="s">
        <v>24</v>
      </c>
      <c r="J19" s="13">
        <f t="shared" si="0"/>
      </c>
      <c r="K19" s="108"/>
      <c r="L19" s="45"/>
      <c r="M19" s="21" t="s">
        <v>24</v>
      </c>
      <c r="N19" s="13">
        <f t="shared" si="1"/>
      </c>
      <c r="O19" s="91"/>
    </row>
    <row r="20" spans="2:15" ht="20.25" customHeight="1">
      <c r="B20" s="16" t="s">
        <v>17</v>
      </c>
      <c r="C20" s="18">
        <v>0.008</v>
      </c>
      <c r="D20" s="45"/>
      <c r="E20" s="21" t="s">
        <v>25</v>
      </c>
      <c r="F20" s="13">
        <f t="shared" si="2"/>
      </c>
      <c r="G20" s="91"/>
      <c r="H20" s="45"/>
      <c r="I20" s="21" t="s">
        <v>25</v>
      </c>
      <c r="J20" s="13">
        <f t="shared" si="0"/>
      </c>
      <c r="K20" s="108"/>
      <c r="L20" s="45"/>
      <c r="M20" s="21" t="s">
        <v>25</v>
      </c>
      <c r="N20" s="13">
        <f t="shared" si="1"/>
      </c>
      <c r="O20" s="91"/>
    </row>
    <row r="21" spans="2:15" ht="20.25" customHeight="1">
      <c r="B21" s="16" t="s">
        <v>34</v>
      </c>
      <c r="C21" s="11">
        <v>0.84</v>
      </c>
      <c r="D21" s="45"/>
      <c r="E21" s="21" t="s">
        <v>35</v>
      </c>
      <c r="F21" s="13">
        <f t="shared" si="2"/>
      </c>
      <c r="G21" s="91"/>
      <c r="H21" s="45"/>
      <c r="I21" s="21" t="s">
        <v>35</v>
      </c>
      <c r="J21" s="13">
        <f t="shared" si="0"/>
      </c>
      <c r="K21" s="108"/>
      <c r="L21" s="45"/>
      <c r="M21" s="21" t="s">
        <v>35</v>
      </c>
      <c r="N21" s="13">
        <f t="shared" si="1"/>
      </c>
      <c r="O21" s="91"/>
    </row>
    <row r="22" spans="2:15" ht="27" customHeight="1">
      <c r="B22" s="98" t="s">
        <v>18</v>
      </c>
      <c r="C22" s="110"/>
      <c r="D22" s="118"/>
      <c r="E22" s="119"/>
      <c r="F22" s="27">
        <f>IF(COUNT(D9:D21)=0,"",SUM(F9:F21))</f>
      </c>
      <c r="G22" s="19">
        <f>IF(COUNT(G9:G15)=0,"",SUM(G9:G15))</f>
      </c>
      <c r="H22" s="118"/>
      <c r="I22" s="119"/>
      <c r="J22" s="27">
        <f>IF(COUNT(H9:H21)=0,"",SUM(J9:J21))</f>
      </c>
      <c r="K22" s="19">
        <f>IF(COUNT(K9:K15)=0,"",SUM(K9:K15))</f>
      </c>
      <c r="L22" s="118"/>
      <c r="M22" s="119"/>
      <c r="N22" s="27">
        <f>IF(COUNT(L9:L21)=0,"",SUM(N9:N21))</f>
      </c>
      <c r="O22" s="19">
        <f>IF(COUNT(O9:O15)=0,"",SUM(O9:O15))</f>
      </c>
    </row>
    <row r="23" spans="2:15" ht="38.25" customHeight="1">
      <c r="B23" s="89" t="s">
        <v>36</v>
      </c>
      <c r="C23" s="90"/>
      <c r="D23" s="118"/>
      <c r="E23" s="119"/>
      <c r="F23" s="28">
        <f>IF(COUNT(D9:D21)=0,"",IF(COUNT($L$5)=0,"",ROUND(F22/$L$5,1)))</f>
      </c>
      <c r="G23" s="17"/>
      <c r="H23" s="118"/>
      <c r="I23" s="119"/>
      <c r="J23" s="28">
        <f>IF(COUNT(H9:H21)=0,"",IF(COUNT($L$5)=0,"",ROUND(J22/$L$5,1)))</f>
      </c>
      <c r="K23" s="17"/>
      <c r="L23" s="118"/>
      <c r="M23" s="119"/>
      <c r="N23" s="28">
        <f>IF(COUNT(L9:L21)=0,"",IF(COUNT($L$5)=0,"",ROUND(N22/$L$5,1)))</f>
      </c>
      <c r="O23" s="17"/>
    </row>
    <row r="24" spans="2:15" ht="38.25" customHeight="1" thickBot="1">
      <c r="B24" s="102" t="s">
        <v>44</v>
      </c>
      <c r="C24" s="103"/>
      <c r="D24" s="114"/>
      <c r="E24" s="115"/>
      <c r="F24" s="39"/>
      <c r="G24" s="20"/>
      <c r="H24" s="114"/>
      <c r="I24" s="115"/>
      <c r="J24" s="39"/>
      <c r="K24" s="20"/>
      <c r="L24" s="114"/>
      <c r="M24" s="115"/>
      <c r="N24" s="39"/>
      <c r="O24" s="20"/>
    </row>
    <row r="26" ht="15" thickBot="1"/>
    <row r="27" spans="2:15" ht="24.75" customHeight="1">
      <c r="B27" s="111" t="s">
        <v>0</v>
      </c>
      <c r="C27" s="123" t="s">
        <v>26</v>
      </c>
      <c r="D27" s="120">
        <v>7</v>
      </c>
      <c r="E27" s="106"/>
      <c r="F27" s="121"/>
      <c r="G27" s="6" t="s">
        <v>2</v>
      </c>
      <c r="H27" s="122">
        <v>8</v>
      </c>
      <c r="I27" s="106"/>
      <c r="J27" s="121"/>
      <c r="K27" s="7" t="s">
        <v>2</v>
      </c>
      <c r="L27" s="120">
        <v>9</v>
      </c>
      <c r="M27" s="106"/>
      <c r="N27" s="121"/>
      <c r="O27" s="7" t="s">
        <v>2</v>
      </c>
    </row>
    <row r="28" spans="2:15" ht="20.25" customHeight="1">
      <c r="B28" s="98"/>
      <c r="C28" s="101"/>
      <c r="D28" s="116" t="s">
        <v>1</v>
      </c>
      <c r="E28" s="117"/>
      <c r="F28" s="8" t="s">
        <v>19</v>
      </c>
      <c r="G28" s="9" t="s">
        <v>20</v>
      </c>
      <c r="H28" s="116" t="s">
        <v>1</v>
      </c>
      <c r="I28" s="117"/>
      <c r="J28" s="8" t="s">
        <v>19</v>
      </c>
      <c r="K28" s="9" t="s">
        <v>20</v>
      </c>
      <c r="L28" s="116" t="s">
        <v>1</v>
      </c>
      <c r="M28" s="117"/>
      <c r="N28" s="8" t="s">
        <v>19</v>
      </c>
      <c r="O28" s="9" t="s">
        <v>20</v>
      </c>
    </row>
    <row r="29" spans="2:15" ht="20.25" customHeight="1">
      <c r="B29" s="10" t="s">
        <v>3</v>
      </c>
      <c r="C29" s="11">
        <f>C9</f>
        <v>0.36</v>
      </c>
      <c r="D29" s="45"/>
      <c r="E29" s="21" t="s">
        <v>27</v>
      </c>
      <c r="F29" s="13">
        <f aca="true" t="shared" si="3" ref="F29:F41">IF(ISBLANK(D29),"",ROUND(C29*D29,1))</f>
      </c>
      <c r="G29" s="44"/>
      <c r="H29" s="45"/>
      <c r="I29" s="21" t="s">
        <v>27</v>
      </c>
      <c r="J29" s="13">
        <f aca="true" t="shared" si="4" ref="J29:J41">IF(ISBLANK(H29),"",ROUND(C29*H29,1))</f>
      </c>
      <c r="K29" s="44"/>
      <c r="L29" s="45"/>
      <c r="M29" s="21" t="s">
        <v>27</v>
      </c>
      <c r="N29" s="13">
        <f aca="true" t="shared" si="5" ref="N29:N41">IF(ISBLANK(L29),"",ROUND(C29*L29,1))</f>
      </c>
      <c r="O29" s="44"/>
    </row>
    <row r="30" spans="2:15" ht="20.25" customHeight="1">
      <c r="B30" s="10" t="s">
        <v>28</v>
      </c>
      <c r="C30" s="15">
        <v>2.1</v>
      </c>
      <c r="D30" s="45"/>
      <c r="E30" s="21" t="s">
        <v>29</v>
      </c>
      <c r="F30" s="13">
        <f t="shared" si="3"/>
      </c>
      <c r="G30" s="44"/>
      <c r="H30" s="45"/>
      <c r="I30" s="21" t="s">
        <v>29</v>
      </c>
      <c r="J30" s="13">
        <f t="shared" si="4"/>
      </c>
      <c r="K30" s="44"/>
      <c r="L30" s="45"/>
      <c r="M30" s="21" t="s">
        <v>29</v>
      </c>
      <c r="N30" s="13">
        <f t="shared" si="5"/>
      </c>
      <c r="O30" s="44"/>
    </row>
    <row r="31" spans="2:15" ht="20.25" customHeight="1">
      <c r="B31" s="71" t="s">
        <v>64</v>
      </c>
      <c r="C31" s="15">
        <v>6</v>
      </c>
      <c r="D31" s="45"/>
      <c r="E31" s="21" t="s">
        <v>29</v>
      </c>
      <c r="F31" s="13">
        <f t="shared" si="3"/>
      </c>
      <c r="G31" s="44"/>
      <c r="H31" s="45"/>
      <c r="I31" s="21" t="s">
        <v>29</v>
      </c>
      <c r="J31" s="13">
        <f t="shared" si="4"/>
      </c>
      <c r="K31" s="44"/>
      <c r="L31" s="45"/>
      <c r="M31" s="21" t="s">
        <v>29</v>
      </c>
      <c r="N31" s="13">
        <f t="shared" si="5"/>
      </c>
      <c r="O31" s="44"/>
    </row>
    <row r="32" spans="2:15" ht="20.25" customHeight="1">
      <c r="B32" s="10" t="s">
        <v>6</v>
      </c>
      <c r="C32" s="15">
        <v>2.5</v>
      </c>
      <c r="D32" s="45"/>
      <c r="E32" s="21" t="s">
        <v>48</v>
      </c>
      <c r="F32" s="13">
        <f t="shared" si="3"/>
      </c>
      <c r="G32" s="44"/>
      <c r="H32" s="45"/>
      <c r="I32" s="21" t="s">
        <v>48</v>
      </c>
      <c r="J32" s="13">
        <f t="shared" si="4"/>
      </c>
      <c r="K32" s="44"/>
      <c r="L32" s="45"/>
      <c r="M32" s="21" t="s">
        <v>48</v>
      </c>
      <c r="N32" s="13">
        <f t="shared" si="5"/>
      </c>
      <c r="O32" s="44"/>
    </row>
    <row r="33" spans="2:15" ht="20.25" customHeight="1">
      <c r="B33" s="10" t="s">
        <v>7</v>
      </c>
      <c r="C33" s="15">
        <v>2.3</v>
      </c>
      <c r="D33" s="45"/>
      <c r="E33" s="21" t="s">
        <v>48</v>
      </c>
      <c r="F33" s="13">
        <f t="shared" si="3"/>
      </c>
      <c r="G33" s="44"/>
      <c r="H33" s="45"/>
      <c r="I33" s="21" t="s">
        <v>48</v>
      </c>
      <c r="J33" s="13">
        <f t="shared" si="4"/>
      </c>
      <c r="K33" s="44"/>
      <c r="L33" s="45"/>
      <c r="M33" s="21" t="s">
        <v>48</v>
      </c>
      <c r="N33" s="13">
        <f t="shared" si="5"/>
      </c>
      <c r="O33" s="44"/>
    </row>
    <row r="34" spans="2:15" ht="20.25" customHeight="1">
      <c r="B34" s="16" t="s">
        <v>5</v>
      </c>
      <c r="C34" s="15">
        <v>2.6</v>
      </c>
      <c r="D34" s="45"/>
      <c r="E34" s="21" t="s">
        <v>48</v>
      </c>
      <c r="F34" s="13">
        <f t="shared" si="3"/>
      </c>
      <c r="G34" s="44"/>
      <c r="H34" s="45"/>
      <c r="I34" s="21" t="s">
        <v>48</v>
      </c>
      <c r="J34" s="13">
        <f t="shared" si="4"/>
      </c>
      <c r="K34" s="44"/>
      <c r="L34" s="45"/>
      <c r="M34" s="21" t="s">
        <v>48</v>
      </c>
      <c r="N34" s="13">
        <f t="shared" si="5"/>
      </c>
      <c r="O34" s="44"/>
    </row>
    <row r="35" spans="2:15" ht="20.25" customHeight="1">
      <c r="B35" s="56" t="s">
        <v>32</v>
      </c>
      <c r="C35" s="46">
        <v>0.58</v>
      </c>
      <c r="D35" s="47"/>
      <c r="E35" s="48" t="s">
        <v>33</v>
      </c>
      <c r="F35" s="49">
        <f t="shared" si="3"/>
      </c>
      <c r="G35" s="50"/>
      <c r="H35" s="47"/>
      <c r="I35" s="48" t="s">
        <v>33</v>
      </c>
      <c r="J35" s="49">
        <f t="shared" si="4"/>
      </c>
      <c r="K35" s="50"/>
      <c r="L35" s="47"/>
      <c r="M35" s="48" t="s">
        <v>33</v>
      </c>
      <c r="N35" s="49">
        <f t="shared" si="5"/>
      </c>
      <c r="O35" s="50"/>
    </row>
    <row r="36" spans="2:15" ht="20.25" customHeight="1">
      <c r="B36" s="71" t="s">
        <v>62</v>
      </c>
      <c r="C36" s="11">
        <v>0.1</v>
      </c>
      <c r="D36" s="45"/>
      <c r="E36" s="21" t="s">
        <v>24</v>
      </c>
      <c r="F36" s="13">
        <f t="shared" si="3"/>
      </c>
      <c r="G36" s="108"/>
      <c r="H36" s="45"/>
      <c r="I36" s="21" t="s">
        <v>24</v>
      </c>
      <c r="J36" s="13">
        <f t="shared" si="4"/>
      </c>
      <c r="K36" s="108"/>
      <c r="L36" s="45"/>
      <c r="M36" s="21" t="s">
        <v>24</v>
      </c>
      <c r="N36" s="13">
        <f t="shared" si="5"/>
      </c>
      <c r="O36" s="108"/>
    </row>
    <row r="37" spans="2:15" ht="20.25" customHeight="1">
      <c r="B37" s="16" t="s">
        <v>14</v>
      </c>
      <c r="C37" s="11">
        <v>0.07</v>
      </c>
      <c r="D37" s="45"/>
      <c r="E37" s="21" t="s">
        <v>24</v>
      </c>
      <c r="F37" s="13">
        <f t="shared" si="3"/>
      </c>
      <c r="G37" s="108"/>
      <c r="H37" s="45"/>
      <c r="I37" s="21" t="s">
        <v>24</v>
      </c>
      <c r="J37" s="13">
        <f t="shared" si="4"/>
      </c>
      <c r="K37" s="108"/>
      <c r="L37" s="45"/>
      <c r="M37" s="21" t="s">
        <v>24</v>
      </c>
      <c r="N37" s="13">
        <f t="shared" si="5"/>
      </c>
      <c r="O37" s="108"/>
    </row>
    <row r="38" spans="2:15" ht="20.25" customHeight="1">
      <c r="B38" s="16" t="s">
        <v>15</v>
      </c>
      <c r="C38" s="11">
        <v>0.11</v>
      </c>
      <c r="D38" s="45"/>
      <c r="E38" s="21" t="s">
        <v>24</v>
      </c>
      <c r="F38" s="13">
        <f t="shared" si="3"/>
      </c>
      <c r="G38" s="108"/>
      <c r="H38" s="45"/>
      <c r="I38" s="21" t="s">
        <v>24</v>
      </c>
      <c r="J38" s="13">
        <f t="shared" si="4"/>
      </c>
      <c r="K38" s="108"/>
      <c r="L38" s="45"/>
      <c r="M38" s="21" t="s">
        <v>24</v>
      </c>
      <c r="N38" s="13">
        <f t="shared" si="5"/>
      </c>
      <c r="O38" s="108"/>
    </row>
    <row r="39" spans="2:15" ht="20.25" customHeight="1">
      <c r="B39" s="16" t="s">
        <v>16</v>
      </c>
      <c r="C39" s="11">
        <v>0.16</v>
      </c>
      <c r="D39" s="45"/>
      <c r="E39" s="21" t="s">
        <v>24</v>
      </c>
      <c r="F39" s="13">
        <f t="shared" si="3"/>
      </c>
      <c r="G39" s="108"/>
      <c r="H39" s="45"/>
      <c r="I39" s="21" t="s">
        <v>24</v>
      </c>
      <c r="J39" s="13">
        <f t="shared" si="4"/>
      </c>
      <c r="K39" s="108"/>
      <c r="L39" s="45"/>
      <c r="M39" s="21" t="s">
        <v>24</v>
      </c>
      <c r="N39" s="13">
        <f t="shared" si="5"/>
      </c>
      <c r="O39" s="108"/>
    </row>
    <row r="40" spans="2:15" ht="20.25" customHeight="1">
      <c r="B40" s="16" t="s">
        <v>17</v>
      </c>
      <c r="C40" s="18">
        <v>0.008</v>
      </c>
      <c r="D40" s="45"/>
      <c r="E40" s="21" t="s">
        <v>25</v>
      </c>
      <c r="F40" s="13">
        <f t="shared" si="3"/>
      </c>
      <c r="G40" s="108"/>
      <c r="H40" s="45"/>
      <c r="I40" s="21" t="s">
        <v>25</v>
      </c>
      <c r="J40" s="13">
        <f t="shared" si="4"/>
      </c>
      <c r="K40" s="108"/>
      <c r="L40" s="45"/>
      <c r="M40" s="21" t="s">
        <v>25</v>
      </c>
      <c r="N40" s="13">
        <f t="shared" si="5"/>
      </c>
      <c r="O40" s="108"/>
    </row>
    <row r="41" spans="2:15" ht="20.25" customHeight="1">
      <c r="B41" s="16" t="s">
        <v>34</v>
      </c>
      <c r="C41" s="11">
        <v>0.84</v>
      </c>
      <c r="D41" s="45"/>
      <c r="E41" s="21" t="s">
        <v>35</v>
      </c>
      <c r="F41" s="13">
        <f t="shared" si="3"/>
      </c>
      <c r="G41" s="108"/>
      <c r="H41" s="45"/>
      <c r="I41" s="21" t="s">
        <v>35</v>
      </c>
      <c r="J41" s="13">
        <f t="shared" si="4"/>
      </c>
      <c r="K41" s="108"/>
      <c r="L41" s="45"/>
      <c r="M41" s="21" t="s">
        <v>35</v>
      </c>
      <c r="N41" s="13">
        <f t="shared" si="5"/>
      </c>
      <c r="O41" s="108"/>
    </row>
    <row r="42" spans="2:15" ht="24.75" customHeight="1">
      <c r="B42" s="98" t="s">
        <v>18</v>
      </c>
      <c r="C42" s="110"/>
      <c r="D42" s="118"/>
      <c r="E42" s="119"/>
      <c r="F42" s="27">
        <f>IF(COUNT(D29:D41)=0,"",SUM(F29:F41))</f>
      </c>
      <c r="G42" s="19">
        <f>IF(COUNT(G29:G35)=0,"",SUM(G29:G35))</f>
      </c>
      <c r="H42" s="118"/>
      <c r="I42" s="119"/>
      <c r="J42" s="27">
        <f>IF(COUNT(H29:H41)=0,"",SUM(J29:J41))</f>
      </c>
      <c r="K42" s="19">
        <f>IF(COUNT(K29:K35)=0,"",SUM(K29:K35))</f>
      </c>
      <c r="L42" s="118"/>
      <c r="M42" s="119"/>
      <c r="N42" s="27">
        <f>IF(COUNT(L29:L41)=0,"",SUM(N29:N41))</f>
      </c>
      <c r="O42" s="19">
        <f>IF(COUNT(O29:O35)=0,"",SUM(O29:O35))</f>
      </c>
    </row>
    <row r="43" spans="2:15" ht="38.25" customHeight="1">
      <c r="B43" s="89" t="s">
        <v>36</v>
      </c>
      <c r="C43" s="90"/>
      <c r="D43" s="118"/>
      <c r="E43" s="119"/>
      <c r="F43" s="28">
        <f>IF(COUNT(D29:D41)=0,"",IF(COUNT($L$5)=0,"",ROUND(F42/$L$5,1)))</f>
      </c>
      <c r="G43" s="17"/>
      <c r="H43" s="118"/>
      <c r="I43" s="119"/>
      <c r="J43" s="28">
        <f>IF(COUNT(H29:H41)=0,"",IF(COUNT($L$5)=0,"",ROUND(J42/$L$5,1)))</f>
      </c>
      <c r="K43" s="17"/>
      <c r="L43" s="118"/>
      <c r="M43" s="119"/>
      <c r="N43" s="28">
        <f>IF(COUNT(L29:L41)=0,"",IF(COUNT($L$5)=0,"",ROUND(N42/$L$5,1)))</f>
      </c>
      <c r="O43" s="17"/>
    </row>
    <row r="44" spans="2:15" ht="38.25" customHeight="1" thickBot="1">
      <c r="B44" s="102" t="s">
        <v>44</v>
      </c>
      <c r="C44" s="103"/>
      <c r="D44" s="114"/>
      <c r="E44" s="115"/>
      <c r="F44" s="39"/>
      <c r="G44" s="20"/>
      <c r="H44" s="114"/>
      <c r="I44" s="115"/>
      <c r="J44" s="39"/>
      <c r="K44" s="20"/>
      <c r="L44" s="114"/>
      <c r="M44" s="115"/>
      <c r="N44" s="39"/>
      <c r="O44" s="20"/>
    </row>
    <row r="46" ht="15" thickBot="1"/>
    <row r="47" spans="2:15" ht="24.75" customHeight="1">
      <c r="B47" s="111" t="s">
        <v>0</v>
      </c>
      <c r="C47" s="123" t="s">
        <v>26</v>
      </c>
      <c r="D47" s="122">
        <v>10</v>
      </c>
      <c r="E47" s="106"/>
      <c r="F47" s="121"/>
      <c r="G47" s="7" t="s">
        <v>2</v>
      </c>
      <c r="H47" s="120">
        <v>11</v>
      </c>
      <c r="I47" s="106"/>
      <c r="J47" s="121"/>
      <c r="K47" s="6" t="s">
        <v>2</v>
      </c>
      <c r="L47" s="87">
        <v>12</v>
      </c>
      <c r="M47" s="124"/>
      <c r="N47" s="125"/>
      <c r="O47" s="7" t="s">
        <v>2</v>
      </c>
    </row>
    <row r="48" spans="2:15" ht="20.25" customHeight="1">
      <c r="B48" s="98"/>
      <c r="C48" s="101"/>
      <c r="D48" s="116" t="s">
        <v>1</v>
      </c>
      <c r="E48" s="117"/>
      <c r="F48" s="8" t="s">
        <v>19</v>
      </c>
      <c r="G48" s="9" t="s">
        <v>20</v>
      </c>
      <c r="H48" s="116" t="s">
        <v>1</v>
      </c>
      <c r="I48" s="117"/>
      <c r="J48" s="8" t="s">
        <v>19</v>
      </c>
      <c r="K48" s="9" t="s">
        <v>20</v>
      </c>
      <c r="L48" s="116" t="s">
        <v>1</v>
      </c>
      <c r="M48" s="117"/>
      <c r="N48" s="8" t="s">
        <v>19</v>
      </c>
      <c r="O48" s="9" t="s">
        <v>20</v>
      </c>
    </row>
    <row r="49" spans="2:15" ht="20.25" customHeight="1">
      <c r="B49" s="10" t="s">
        <v>3</v>
      </c>
      <c r="C49" s="11">
        <f aca="true" t="shared" si="6" ref="C49:C55">C9</f>
        <v>0.36</v>
      </c>
      <c r="D49" s="45"/>
      <c r="E49" s="21" t="s">
        <v>27</v>
      </c>
      <c r="F49" s="13">
        <f aca="true" t="shared" si="7" ref="F49:F61">IF(ISBLANK(D49),"",ROUND(C49*D49,1))</f>
      </c>
      <c r="G49" s="44"/>
      <c r="H49" s="45"/>
      <c r="I49" s="21" t="s">
        <v>27</v>
      </c>
      <c r="J49" s="13">
        <f aca="true" t="shared" si="8" ref="J49:J61">IF(ISBLANK(H49),"",ROUND(C49*H49,1))</f>
      </c>
      <c r="K49" s="44"/>
      <c r="L49" s="45"/>
      <c r="M49" s="21" t="s">
        <v>27</v>
      </c>
      <c r="N49" s="13">
        <f aca="true" t="shared" si="9" ref="N49:N61">IF(ISBLANK(L49),"",ROUND(C49*L49,1))</f>
      </c>
      <c r="O49" s="44"/>
    </row>
    <row r="50" spans="2:15" ht="20.25" customHeight="1">
      <c r="B50" s="10" t="s">
        <v>28</v>
      </c>
      <c r="C50" s="15">
        <f t="shared" si="6"/>
        <v>2.1</v>
      </c>
      <c r="D50" s="45"/>
      <c r="E50" s="21" t="s">
        <v>29</v>
      </c>
      <c r="F50" s="13">
        <f t="shared" si="7"/>
      </c>
      <c r="G50" s="44"/>
      <c r="H50" s="45"/>
      <c r="I50" s="21" t="s">
        <v>29</v>
      </c>
      <c r="J50" s="13">
        <f t="shared" si="8"/>
      </c>
      <c r="K50" s="44"/>
      <c r="L50" s="45"/>
      <c r="M50" s="21" t="s">
        <v>29</v>
      </c>
      <c r="N50" s="13">
        <f t="shared" si="9"/>
      </c>
      <c r="O50" s="44"/>
    </row>
    <row r="51" spans="2:15" ht="20.25" customHeight="1">
      <c r="B51" s="71" t="s">
        <v>64</v>
      </c>
      <c r="C51" s="15">
        <f t="shared" si="6"/>
        <v>6</v>
      </c>
      <c r="D51" s="45"/>
      <c r="E51" s="21" t="s">
        <v>29</v>
      </c>
      <c r="F51" s="13">
        <f t="shared" si="7"/>
      </c>
      <c r="G51" s="44"/>
      <c r="H51" s="45"/>
      <c r="I51" s="21" t="s">
        <v>29</v>
      </c>
      <c r="J51" s="13">
        <f t="shared" si="8"/>
      </c>
      <c r="K51" s="44"/>
      <c r="L51" s="45"/>
      <c r="M51" s="21" t="s">
        <v>29</v>
      </c>
      <c r="N51" s="13">
        <f t="shared" si="9"/>
      </c>
      <c r="O51" s="44"/>
    </row>
    <row r="52" spans="2:15" ht="20.25" customHeight="1">
      <c r="B52" s="10" t="s">
        <v>6</v>
      </c>
      <c r="C52" s="15">
        <f t="shared" si="6"/>
        <v>2.5</v>
      </c>
      <c r="D52" s="45"/>
      <c r="E52" s="21" t="s">
        <v>48</v>
      </c>
      <c r="F52" s="13">
        <f t="shared" si="7"/>
      </c>
      <c r="G52" s="44"/>
      <c r="H52" s="45"/>
      <c r="I52" s="21" t="s">
        <v>48</v>
      </c>
      <c r="J52" s="13">
        <f t="shared" si="8"/>
      </c>
      <c r="K52" s="44"/>
      <c r="L52" s="45"/>
      <c r="M52" s="21" t="s">
        <v>48</v>
      </c>
      <c r="N52" s="13">
        <f t="shared" si="9"/>
      </c>
      <c r="O52" s="44"/>
    </row>
    <row r="53" spans="2:15" ht="20.25" customHeight="1">
      <c r="B53" s="10" t="s">
        <v>7</v>
      </c>
      <c r="C53" s="15">
        <f t="shared" si="6"/>
        <v>2.3</v>
      </c>
      <c r="D53" s="45"/>
      <c r="E53" s="21" t="s">
        <v>48</v>
      </c>
      <c r="F53" s="13">
        <f t="shared" si="7"/>
      </c>
      <c r="G53" s="44"/>
      <c r="H53" s="45"/>
      <c r="I53" s="21" t="s">
        <v>48</v>
      </c>
      <c r="J53" s="13">
        <f t="shared" si="8"/>
      </c>
      <c r="K53" s="44"/>
      <c r="L53" s="45"/>
      <c r="M53" s="21" t="s">
        <v>48</v>
      </c>
      <c r="N53" s="13">
        <f t="shared" si="9"/>
      </c>
      <c r="O53" s="44"/>
    </row>
    <row r="54" spans="2:15" ht="20.25" customHeight="1">
      <c r="B54" s="16" t="s">
        <v>5</v>
      </c>
      <c r="C54" s="15">
        <f t="shared" si="6"/>
        <v>2.6</v>
      </c>
      <c r="D54" s="45"/>
      <c r="E54" s="21" t="s">
        <v>48</v>
      </c>
      <c r="F54" s="13">
        <f t="shared" si="7"/>
      </c>
      <c r="G54" s="44"/>
      <c r="H54" s="45"/>
      <c r="I54" s="21" t="s">
        <v>48</v>
      </c>
      <c r="J54" s="13">
        <f t="shared" si="8"/>
      </c>
      <c r="K54" s="44"/>
      <c r="L54" s="45"/>
      <c r="M54" s="21" t="s">
        <v>48</v>
      </c>
      <c r="N54" s="13">
        <f t="shared" si="9"/>
      </c>
      <c r="O54" s="44"/>
    </row>
    <row r="55" spans="2:15" ht="20.25" customHeight="1">
      <c r="B55" s="16" t="s">
        <v>32</v>
      </c>
      <c r="C55" s="11">
        <f t="shared" si="6"/>
        <v>0.58</v>
      </c>
      <c r="D55" s="45"/>
      <c r="E55" s="21" t="s">
        <v>33</v>
      </c>
      <c r="F55" s="13">
        <f t="shared" si="7"/>
      </c>
      <c r="G55" s="44"/>
      <c r="H55" s="45"/>
      <c r="I55" s="21" t="s">
        <v>33</v>
      </c>
      <c r="J55" s="13">
        <f t="shared" si="8"/>
      </c>
      <c r="K55" s="44"/>
      <c r="L55" s="45"/>
      <c r="M55" s="21" t="s">
        <v>33</v>
      </c>
      <c r="N55" s="13">
        <f t="shared" si="9"/>
      </c>
      <c r="O55" s="44"/>
    </row>
    <row r="56" spans="2:15" ht="20.25" customHeight="1">
      <c r="B56" s="71" t="s">
        <v>62</v>
      </c>
      <c r="C56" s="11">
        <v>0.1</v>
      </c>
      <c r="D56" s="45"/>
      <c r="E56" s="21" t="s">
        <v>24</v>
      </c>
      <c r="F56" s="13">
        <f t="shared" si="7"/>
      </c>
      <c r="G56" s="108"/>
      <c r="H56" s="45"/>
      <c r="I56" s="21" t="s">
        <v>24</v>
      </c>
      <c r="J56" s="13">
        <f t="shared" si="8"/>
      </c>
      <c r="K56" s="92"/>
      <c r="L56" s="45"/>
      <c r="M56" s="21" t="s">
        <v>24</v>
      </c>
      <c r="N56" s="13">
        <f t="shared" si="9"/>
      </c>
      <c r="O56" s="108"/>
    </row>
    <row r="57" spans="2:15" ht="20.25" customHeight="1">
      <c r="B57" s="16" t="s">
        <v>14</v>
      </c>
      <c r="C57" s="11">
        <f>C17</f>
        <v>0.07</v>
      </c>
      <c r="D57" s="45"/>
      <c r="E57" s="21" t="s">
        <v>24</v>
      </c>
      <c r="F57" s="13">
        <f t="shared" si="7"/>
      </c>
      <c r="G57" s="108"/>
      <c r="H57" s="45"/>
      <c r="I57" s="21" t="s">
        <v>24</v>
      </c>
      <c r="J57" s="13">
        <f t="shared" si="8"/>
      </c>
      <c r="K57" s="92"/>
      <c r="L57" s="45"/>
      <c r="M57" s="21" t="s">
        <v>24</v>
      </c>
      <c r="N57" s="13">
        <f t="shared" si="9"/>
      </c>
      <c r="O57" s="108"/>
    </row>
    <row r="58" spans="2:15" ht="20.25" customHeight="1">
      <c r="B58" s="16" t="s">
        <v>15</v>
      </c>
      <c r="C58" s="11">
        <f>C18</f>
        <v>0.11</v>
      </c>
      <c r="D58" s="45"/>
      <c r="E58" s="21" t="s">
        <v>24</v>
      </c>
      <c r="F58" s="13">
        <f t="shared" si="7"/>
      </c>
      <c r="G58" s="108"/>
      <c r="H58" s="45"/>
      <c r="I58" s="21" t="s">
        <v>24</v>
      </c>
      <c r="J58" s="13">
        <f t="shared" si="8"/>
      </c>
      <c r="K58" s="92"/>
      <c r="L58" s="45"/>
      <c r="M58" s="21" t="s">
        <v>24</v>
      </c>
      <c r="N58" s="13">
        <f t="shared" si="9"/>
      </c>
      <c r="O58" s="108"/>
    </row>
    <row r="59" spans="2:15" ht="20.25" customHeight="1">
      <c r="B59" s="16" t="s">
        <v>16</v>
      </c>
      <c r="C59" s="11">
        <f>C19</f>
        <v>0.16</v>
      </c>
      <c r="D59" s="45"/>
      <c r="E59" s="21" t="s">
        <v>24</v>
      </c>
      <c r="F59" s="13">
        <f t="shared" si="7"/>
      </c>
      <c r="G59" s="108"/>
      <c r="H59" s="45"/>
      <c r="I59" s="21" t="s">
        <v>24</v>
      </c>
      <c r="J59" s="13">
        <f t="shared" si="8"/>
      </c>
      <c r="K59" s="92"/>
      <c r="L59" s="45"/>
      <c r="M59" s="21" t="s">
        <v>24</v>
      </c>
      <c r="N59" s="13">
        <f t="shared" si="9"/>
      </c>
      <c r="O59" s="108"/>
    </row>
    <row r="60" spans="2:15" ht="20.25" customHeight="1">
      <c r="B60" s="16" t="s">
        <v>17</v>
      </c>
      <c r="C60" s="18">
        <f>C20</f>
        <v>0.008</v>
      </c>
      <c r="D60" s="45"/>
      <c r="E60" s="21" t="s">
        <v>25</v>
      </c>
      <c r="F60" s="13">
        <f t="shared" si="7"/>
      </c>
      <c r="G60" s="108"/>
      <c r="H60" s="45"/>
      <c r="I60" s="21" t="s">
        <v>25</v>
      </c>
      <c r="J60" s="13">
        <f t="shared" si="8"/>
      </c>
      <c r="K60" s="92"/>
      <c r="L60" s="45"/>
      <c r="M60" s="21" t="s">
        <v>25</v>
      </c>
      <c r="N60" s="13">
        <f t="shared" si="9"/>
      </c>
      <c r="O60" s="108"/>
    </row>
    <row r="61" spans="2:15" ht="20.25" customHeight="1">
      <c r="B61" s="16" t="s">
        <v>34</v>
      </c>
      <c r="C61" s="11">
        <f>C21</f>
        <v>0.84</v>
      </c>
      <c r="D61" s="45"/>
      <c r="E61" s="21" t="s">
        <v>35</v>
      </c>
      <c r="F61" s="13">
        <f t="shared" si="7"/>
      </c>
      <c r="G61" s="108"/>
      <c r="H61" s="45"/>
      <c r="I61" s="21" t="s">
        <v>35</v>
      </c>
      <c r="J61" s="13">
        <f t="shared" si="8"/>
      </c>
      <c r="K61" s="92"/>
      <c r="L61" s="45"/>
      <c r="M61" s="21" t="s">
        <v>35</v>
      </c>
      <c r="N61" s="13">
        <f t="shared" si="9"/>
      </c>
      <c r="O61" s="108"/>
    </row>
    <row r="62" spans="2:15" ht="24.75" customHeight="1">
      <c r="B62" s="98" t="s">
        <v>18</v>
      </c>
      <c r="C62" s="110"/>
      <c r="D62" s="118"/>
      <c r="E62" s="119"/>
      <c r="F62" s="27">
        <f>IF(COUNT(D49:D61)=0,"",SUM(F49:F61))</f>
      </c>
      <c r="G62" s="19">
        <f>IF(COUNT(G49:G55)=0,"",SUM(G49:G55))</f>
      </c>
      <c r="H62" s="118"/>
      <c r="I62" s="119"/>
      <c r="J62" s="27">
        <f>IF(COUNT(H49:H61)=0,"",SUM(J49:J61))</f>
      </c>
      <c r="K62" s="19">
        <f>IF(COUNT(K49:K55)=0,"",SUM(K49:K55))</f>
      </c>
      <c r="L62" s="118"/>
      <c r="M62" s="119"/>
      <c r="N62" s="27">
        <f>IF(COUNT(L49:L61)=0,"",SUM(N49:N61))</f>
      </c>
      <c r="O62" s="19">
        <f>IF(COUNT(O49:O55)=0,"",SUM(O49:O55))</f>
      </c>
    </row>
    <row r="63" spans="2:15" ht="38.25" customHeight="1">
      <c r="B63" s="89" t="s">
        <v>36</v>
      </c>
      <c r="C63" s="90"/>
      <c r="D63" s="118"/>
      <c r="E63" s="119"/>
      <c r="F63" s="28">
        <f>IF(COUNT(D49:D61)=0,"",IF(COUNT($L$5)=0,"",ROUND(F62/$L$5,1)))</f>
      </c>
      <c r="G63" s="17"/>
      <c r="H63" s="118"/>
      <c r="I63" s="119"/>
      <c r="J63" s="28">
        <f>IF(COUNT(H49:H61)=0,"",IF(COUNT($L$5)=0,"",ROUND(J62/$L$5,1)))</f>
      </c>
      <c r="K63" s="17"/>
      <c r="L63" s="118"/>
      <c r="M63" s="119"/>
      <c r="N63" s="28">
        <f>IF(COUNT(L49:L61)=0,"",IF(COUNT($L$5)=0,"",ROUND(N62/$L$5,1)))</f>
      </c>
      <c r="O63" s="17"/>
    </row>
    <row r="64" spans="2:15" ht="38.25" customHeight="1" thickBot="1">
      <c r="B64" s="102" t="s">
        <v>44</v>
      </c>
      <c r="C64" s="103"/>
      <c r="D64" s="114"/>
      <c r="E64" s="115"/>
      <c r="F64" s="39"/>
      <c r="G64" s="20"/>
      <c r="H64" s="114"/>
      <c r="I64" s="115"/>
      <c r="J64" s="39"/>
      <c r="K64" s="20"/>
      <c r="L64" s="114"/>
      <c r="M64" s="115"/>
      <c r="N64" s="39"/>
      <c r="O64" s="20"/>
    </row>
    <row r="65" spans="2:23" ht="15.7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W65" s="23"/>
    </row>
    <row r="66" spans="2:23" ht="15.75" customHeight="1" thickBo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W66" s="23"/>
    </row>
    <row r="67" spans="2:15" ht="24.75" customHeight="1">
      <c r="B67" s="111" t="s">
        <v>0</v>
      </c>
      <c r="C67" s="123" t="s">
        <v>26</v>
      </c>
      <c r="D67" s="120">
        <v>1</v>
      </c>
      <c r="E67" s="106"/>
      <c r="F67" s="121"/>
      <c r="G67" s="6" t="s">
        <v>2</v>
      </c>
      <c r="H67" s="122">
        <v>2</v>
      </c>
      <c r="I67" s="106"/>
      <c r="J67" s="121"/>
      <c r="K67" s="7" t="s">
        <v>2</v>
      </c>
      <c r="L67" s="120">
        <v>3</v>
      </c>
      <c r="M67" s="106"/>
      <c r="N67" s="121"/>
      <c r="O67" s="7" t="s">
        <v>2</v>
      </c>
    </row>
    <row r="68" spans="2:15" ht="20.25" customHeight="1">
      <c r="B68" s="98"/>
      <c r="C68" s="101"/>
      <c r="D68" s="116" t="s">
        <v>1</v>
      </c>
      <c r="E68" s="117"/>
      <c r="F68" s="8" t="s">
        <v>19</v>
      </c>
      <c r="G68" s="9" t="s">
        <v>20</v>
      </c>
      <c r="H68" s="116" t="s">
        <v>1</v>
      </c>
      <c r="I68" s="117"/>
      <c r="J68" s="8" t="s">
        <v>19</v>
      </c>
      <c r="K68" s="9" t="s">
        <v>20</v>
      </c>
      <c r="L68" s="116" t="s">
        <v>1</v>
      </c>
      <c r="M68" s="117"/>
      <c r="N68" s="8" t="s">
        <v>19</v>
      </c>
      <c r="O68" s="9" t="s">
        <v>20</v>
      </c>
    </row>
    <row r="69" spans="2:15" ht="20.25" customHeight="1">
      <c r="B69" s="10" t="s">
        <v>3</v>
      </c>
      <c r="C69" s="11">
        <f>C9</f>
        <v>0.36</v>
      </c>
      <c r="D69" s="45"/>
      <c r="E69" s="21" t="s">
        <v>27</v>
      </c>
      <c r="F69" s="13">
        <f aca="true" t="shared" si="10" ref="F69:F81">IF(ISBLANK(D69),"",ROUND(C69*D69,1))</f>
      </c>
      <c r="G69" s="44"/>
      <c r="H69" s="45"/>
      <c r="I69" s="21" t="s">
        <v>27</v>
      </c>
      <c r="J69" s="13">
        <f aca="true" t="shared" si="11" ref="J69:J81">IF(ISBLANK(H69),"",ROUND(C69*H69,1))</f>
      </c>
      <c r="K69" s="44"/>
      <c r="L69" s="45"/>
      <c r="M69" s="21" t="s">
        <v>27</v>
      </c>
      <c r="N69" s="13">
        <f aca="true" t="shared" si="12" ref="N69:N81">IF(ISBLANK(L69),"",ROUND(C69*L69,1))</f>
      </c>
      <c r="O69" s="44"/>
    </row>
    <row r="70" spans="2:15" ht="20.25" customHeight="1">
      <c r="B70" s="10" t="s">
        <v>28</v>
      </c>
      <c r="C70" s="15">
        <f aca="true" t="shared" si="13" ref="C70:C75">C30</f>
        <v>2.1</v>
      </c>
      <c r="D70" s="45"/>
      <c r="E70" s="21" t="s">
        <v>29</v>
      </c>
      <c r="F70" s="13">
        <f t="shared" si="10"/>
      </c>
      <c r="G70" s="44"/>
      <c r="H70" s="45"/>
      <c r="I70" s="21" t="s">
        <v>29</v>
      </c>
      <c r="J70" s="13">
        <f t="shared" si="11"/>
      </c>
      <c r="K70" s="44"/>
      <c r="L70" s="45"/>
      <c r="M70" s="21" t="s">
        <v>29</v>
      </c>
      <c r="N70" s="13">
        <f t="shared" si="12"/>
      </c>
      <c r="O70" s="44"/>
    </row>
    <row r="71" spans="2:15" ht="20.25" customHeight="1">
      <c r="B71" s="71" t="s">
        <v>64</v>
      </c>
      <c r="C71" s="15">
        <f t="shared" si="13"/>
        <v>6</v>
      </c>
      <c r="D71" s="45"/>
      <c r="E71" s="21" t="s">
        <v>29</v>
      </c>
      <c r="F71" s="13">
        <f t="shared" si="10"/>
      </c>
      <c r="G71" s="44"/>
      <c r="H71" s="45"/>
      <c r="I71" s="21" t="s">
        <v>29</v>
      </c>
      <c r="J71" s="13">
        <f t="shared" si="11"/>
      </c>
      <c r="K71" s="44"/>
      <c r="L71" s="45"/>
      <c r="M71" s="21" t="s">
        <v>29</v>
      </c>
      <c r="N71" s="13">
        <f t="shared" si="12"/>
      </c>
      <c r="O71" s="44"/>
    </row>
    <row r="72" spans="2:15" ht="20.25" customHeight="1">
      <c r="B72" s="10" t="s">
        <v>6</v>
      </c>
      <c r="C72" s="15">
        <f t="shared" si="13"/>
        <v>2.5</v>
      </c>
      <c r="D72" s="45"/>
      <c r="E72" s="21" t="s">
        <v>48</v>
      </c>
      <c r="F72" s="13">
        <f t="shared" si="10"/>
      </c>
      <c r="G72" s="44"/>
      <c r="H72" s="45"/>
      <c r="I72" s="21" t="s">
        <v>48</v>
      </c>
      <c r="J72" s="13">
        <f t="shared" si="11"/>
      </c>
      <c r="K72" s="44"/>
      <c r="L72" s="45"/>
      <c r="M72" s="21" t="s">
        <v>48</v>
      </c>
      <c r="N72" s="13">
        <f t="shared" si="12"/>
      </c>
      <c r="O72" s="44"/>
    </row>
    <row r="73" spans="2:15" ht="20.25" customHeight="1">
      <c r="B73" s="10" t="s">
        <v>7</v>
      </c>
      <c r="C73" s="15">
        <f t="shared" si="13"/>
        <v>2.3</v>
      </c>
      <c r="D73" s="45"/>
      <c r="E73" s="21" t="s">
        <v>48</v>
      </c>
      <c r="F73" s="13">
        <f t="shared" si="10"/>
      </c>
      <c r="G73" s="44"/>
      <c r="H73" s="45"/>
      <c r="I73" s="21" t="s">
        <v>48</v>
      </c>
      <c r="J73" s="13">
        <f t="shared" si="11"/>
      </c>
      <c r="K73" s="44"/>
      <c r="L73" s="45"/>
      <c r="M73" s="21" t="s">
        <v>48</v>
      </c>
      <c r="N73" s="13">
        <f t="shared" si="12"/>
      </c>
      <c r="O73" s="44"/>
    </row>
    <row r="74" spans="2:15" ht="20.25" customHeight="1">
      <c r="B74" s="16" t="s">
        <v>5</v>
      </c>
      <c r="C74" s="15">
        <f t="shared" si="13"/>
        <v>2.6</v>
      </c>
      <c r="D74" s="45"/>
      <c r="E74" s="21" t="s">
        <v>48</v>
      </c>
      <c r="F74" s="13">
        <f t="shared" si="10"/>
      </c>
      <c r="G74" s="44"/>
      <c r="H74" s="45"/>
      <c r="I74" s="21" t="s">
        <v>48</v>
      </c>
      <c r="J74" s="13">
        <f t="shared" si="11"/>
      </c>
      <c r="K74" s="44"/>
      <c r="L74" s="45"/>
      <c r="M74" s="21" t="s">
        <v>48</v>
      </c>
      <c r="N74" s="13">
        <f t="shared" si="12"/>
      </c>
      <c r="O74" s="44"/>
    </row>
    <row r="75" spans="2:15" ht="20.25" customHeight="1">
      <c r="B75" s="16" t="s">
        <v>32</v>
      </c>
      <c r="C75" s="11">
        <f t="shared" si="13"/>
        <v>0.58</v>
      </c>
      <c r="D75" s="45"/>
      <c r="E75" s="21" t="s">
        <v>33</v>
      </c>
      <c r="F75" s="13">
        <f t="shared" si="10"/>
      </c>
      <c r="G75" s="44"/>
      <c r="H75" s="45"/>
      <c r="I75" s="21" t="s">
        <v>33</v>
      </c>
      <c r="J75" s="13">
        <f t="shared" si="11"/>
      </c>
      <c r="K75" s="44"/>
      <c r="L75" s="45"/>
      <c r="M75" s="21" t="s">
        <v>33</v>
      </c>
      <c r="N75" s="13">
        <f t="shared" si="12"/>
      </c>
      <c r="O75" s="44"/>
    </row>
    <row r="76" spans="2:15" ht="20.25" customHeight="1">
      <c r="B76" s="71" t="s">
        <v>62</v>
      </c>
      <c r="C76" s="11">
        <v>0.1</v>
      </c>
      <c r="D76" s="45"/>
      <c r="E76" s="21" t="s">
        <v>24</v>
      </c>
      <c r="F76" s="13">
        <f t="shared" si="10"/>
      </c>
      <c r="G76" s="108"/>
      <c r="H76" s="45"/>
      <c r="I76" s="21" t="s">
        <v>24</v>
      </c>
      <c r="J76" s="13">
        <f t="shared" si="11"/>
      </c>
      <c r="K76" s="108"/>
      <c r="L76" s="45"/>
      <c r="M76" s="21" t="s">
        <v>24</v>
      </c>
      <c r="N76" s="13">
        <f t="shared" si="12"/>
      </c>
      <c r="O76" s="108"/>
    </row>
    <row r="77" spans="2:15" ht="20.25" customHeight="1">
      <c r="B77" s="16" t="s">
        <v>14</v>
      </c>
      <c r="C77" s="11">
        <f>C37</f>
        <v>0.07</v>
      </c>
      <c r="D77" s="45"/>
      <c r="E77" s="21" t="s">
        <v>24</v>
      </c>
      <c r="F77" s="13">
        <f t="shared" si="10"/>
      </c>
      <c r="G77" s="108"/>
      <c r="H77" s="45"/>
      <c r="I77" s="21" t="s">
        <v>24</v>
      </c>
      <c r="J77" s="13">
        <f t="shared" si="11"/>
      </c>
      <c r="K77" s="108"/>
      <c r="L77" s="45"/>
      <c r="M77" s="21" t="s">
        <v>24</v>
      </c>
      <c r="N77" s="13">
        <f t="shared" si="12"/>
      </c>
      <c r="O77" s="108"/>
    </row>
    <row r="78" spans="2:15" ht="20.25" customHeight="1">
      <c r="B78" s="16" t="s">
        <v>15</v>
      </c>
      <c r="C78" s="11">
        <f>C38</f>
        <v>0.11</v>
      </c>
      <c r="D78" s="45"/>
      <c r="E78" s="21" t="s">
        <v>24</v>
      </c>
      <c r="F78" s="13">
        <f t="shared" si="10"/>
      </c>
      <c r="G78" s="108"/>
      <c r="H78" s="45"/>
      <c r="I78" s="21" t="s">
        <v>24</v>
      </c>
      <c r="J78" s="13">
        <f t="shared" si="11"/>
      </c>
      <c r="K78" s="108"/>
      <c r="L78" s="45"/>
      <c r="M78" s="21" t="s">
        <v>24</v>
      </c>
      <c r="N78" s="13">
        <f t="shared" si="12"/>
      </c>
      <c r="O78" s="108"/>
    </row>
    <row r="79" spans="2:15" ht="20.25" customHeight="1">
      <c r="B79" s="16" t="s">
        <v>16</v>
      </c>
      <c r="C79" s="11">
        <f>C39</f>
        <v>0.16</v>
      </c>
      <c r="D79" s="45"/>
      <c r="E79" s="21" t="s">
        <v>24</v>
      </c>
      <c r="F79" s="13">
        <f t="shared" si="10"/>
      </c>
      <c r="G79" s="108"/>
      <c r="H79" s="45"/>
      <c r="I79" s="21" t="s">
        <v>24</v>
      </c>
      <c r="J79" s="13">
        <f t="shared" si="11"/>
      </c>
      <c r="K79" s="108"/>
      <c r="L79" s="45"/>
      <c r="M79" s="21" t="s">
        <v>24</v>
      </c>
      <c r="N79" s="13">
        <f t="shared" si="12"/>
      </c>
      <c r="O79" s="108"/>
    </row>
    <row r="80" spans="2:15" ht="20.25" customHeight="1">
      <c r="B80" s="16" t="s">
        <v>17</v>
      </c>
      <c r="C80" s="18">
        <f>C40</f>
        <v>0.008</v>
      </c>
      <c r="D80" s="45"/>
      <c r="E80" s="21" t="s">
        <v>25</v>
      </c>
      <c r="F80" s="13">
        <f t="shared" si="10"/>
      </c>
      <c r="G80" s="108"/>
      <c r="H80" s="45"/>
      <c r="I80" s="21" t="s">
        <v>25</v>
      </c>
      <c r="J80" s="13">
        <f t="shared" si="11"/>
      </c>
      <c r="K80" s="108"/>
      <c r="L80" s="45"/>
      <c r="M80" s="21" t="s">
        <v>25</v>
      </c>
      <c r="N80" s="13">
        <f t="shared" si="12"/>
      </c>
      <c r="O80" s="108"/>
    </row>
    <row r="81" spans="2:15" ht="20.25" customHeight="1">
      <c r="B81" s="16" t="s">
        <v>34</v>
      </c>
      <c r="C81" s="11">
        <f>C41</f>
        <v>0.84</v>
      </c>
      <c r="D81" s="45"/>
      <c r="E81" s="21" t="s">
        <v>35</v>
      </c>
      <c r="F81" s="13">
        <f t="shared" si="10"/>
      </c>
      <c r="G81" s="108"/>
      <c r="H81" s="45"/>
      <c r="I81" s="21" t="s">
        <v>35</v>
      </c>
      <c r="J81" s="13">
        <f t="shared" si="11"/>
      </c>
      <c r="K81" s="108"/>
      <c r="L81" s="45"/>
      <c r="M81" s="21" t="s">
        <v>35</v>
      </c>
      <c r="N81" s="13">
        <f t="shared" si="12"/>
      </c>
      <c r="O81" s="108"/>
    </row>
    <row r="82" spans="2:15" ht="24.75" customHeight="1">
      <c r="B82" s="98" t="s">
        <v>18</v>
      </c>
      <c r="C82" s="110"/>
      <c r="D82" s="118"/>
      <c r="E82" s="119"/>
      <c r="F82" s="27">
        <f>IF(COUNT(D69:D81)=0,"",SUM(F69:F81))</f>
      </c>
      <c r="G82" s="19">
        <f>IF(COUNT(G69:G75)=0,"",SUM(G69:G75))</f>
      </c>
      <c r="H82" s="118"/>
      <c r="I82" s="119"/>
      <c r="J82" s="27">
        <f>IF(COUNT(H69:H81)=0,"",SUM(J69:J81))</f>
      </c>
      <c r="K82" s="19">
        <f>IF(COUNT(K69:K75)=0,"",SUM(K69:K75))</f>
      </c>
      <c r="L82" s="118"/>
      <c r="M82" s="119"/>
      <c r="N82" s="27">
        <f>IF(COUNT(L69:L81)=0,"",SUM(N69:N81))</f>
      </c>
      <c r="O82" s="19">
        <f>IF(COUNT(O69:O75)=0,"",SUM(O69:O75))</f>
      </c>
    </row>
    <row r="83" spans="2:15" ht="38.25" customHeight="1">
      <c r="B83" s="100" t="s">
        <v>37</v>
      </c>
      <c r="C83" s="101"/>
      <c r="D83" s="118"/>
      <c r="E83" s="119"/>
      <c r="F83" s="28">
        <f>IF(COUNT(D69:D81)=0,"",IF(COUNT($L$5)=0,"",ROUND(F82/$L$5,1)))</f>
      </c>
      <c r="G83" s="17"/>
      <c r="H83" s="118"/>
      <c r="I83" s="119"/>
      <c r="J83" s="28">
        <f>IF(COUNT(H69:H81)=0,"",IF(COUNT($L$5)=0,"",ROUND(J82/$L$5,1)))</f>
      </c>
      <c r="K83" s="17"/>
      <c r="L83" s="118"/>
      <c r="M83" s="119"/>
      <c r="N83" s="28">
        <f>IF(COUNT(L69:L81)=0,"",IF(COUNT($L$5)=0,"",ROUND(N82/$L$5,1)))</f>
      </c>
      <c r="O83" s="17"/>
    </row>
    <row r="84" spans="2:15" ht="38.25" customHeight="1" thickBot="1">
      <c r="B84" s="102" t="s">
        <v>44</v>
      </c>
      <c r="C84" s="103"/>
      <c r="D84" s="114"/>
      <c r="E84" s="115"/>
      <c r="F84" s="39"/>
      <c r="G84" s="20"/>
      <c r="H84" s="114"/>
      <c r="I84" s="115"/>
      <c r="J84" s="39"/>
      <c r="K84" s="20"/>
      <c r="L84" s="114"/>
      <c r="M84" s="115"/>
      <c r="N84" s="39"/>
      <c r="O84" s="20"/>
    </row>
    <row r="85" spans="2:23" ht="15.75" customHeight="1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W85" s="23"/>
    </row>
    <row r="86" spans="2:30" ht="15.75" customHeight="1" thickBot="1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AD86" s="23"/>
    </row>
    <row r="87" spans="2:15" ht="24.75" customHeight="1">
      <c r="B87" s="111" t="s">
        <v>0</v>
      </c>
      <c r="C87" s="112" t="s">
        <v>26</v>
      </c>
      <c r="D87" s="109" t="s">
        <v>8</v>
      </c>
      <c r="E87" s="106"/>
      <c r="F87" s="106"/>
      <c r="G87" s="107"/>
      <c r="H87" s="109" t="s">
        <v>9</v>
      </c>
      <c r="I87" s="106"/>
      <c r="J87" s="106"/>
      <c r="K87" s="107"/>
      <c r="L87" s="106" t="s">
        <v>10</v>
      </c>
      <c r="M87" s="106"/>
      <c r="N87" s="106"/>
      <c r="O87" s="107"/>
    </row>
    <row r="88" spans="2:15" ht="20.25" customHeight="1">
      <c r="B88" s="98"/>
      <c r="C88" s="113"/>
      <c r="D88" s="116" t="s">
        <v>1</v>
      </c>
      <c r="E88" s="117"/>
      <c r="F88" s="8" t="s">
        <v>19</v>
      </c>
      <c r="G88" s="9" t="s">
        <v>20</v>
      </c>
      <c r="H88" s="116" t="s">
        <v>1</v>
      </c>
      <c r="I88" s="117"/>
      <c r="J88" s="8" t="s">
        <v>19</v>
      </c>
      <c r="K88" s="9" t="s">
        <v>20</v>
      </c>
      <c r="L88" s="116" t="s">
        <v>1</v>
      </c>
      <c r="M88" s="117"/>
      <c r="N88" s="8" t="s">
        <v>19</v>
      </c>
      <c r="O88" s="9" t="s">
        <v>20</v>
      </c>
    </row>
    <row r="89" spans="2:15" ht="20.25" customHeight="1">
      <c r="B89" s="10" t="s">
        <v>3</v>
      </c>
      <c r="C89" s="24">
        <f>C9</f>
        <v>0.36</v>
      </c>
      <c r="D89" s="88">
        <f aca="true" t="shared" si="14" ref="D89:D101">D9+H9+L9+D29+H29+L29</f>
        <v>0</v>
      </c>
      <c r="E89" s="21" t="s">
        <v>27</v>
      </c>
      <c r="F89" s="13">
        <f aca="true" t="shared" si="15" ref="F89:F101">ROUND(C9*D89,1)</f>
        <v>0</v>
      </c>
      <c r="G89" s="51">
        <f aca="true" t="shared" si="16" ref="G89:G95">G9+K9+O9+G29+K29+O29</f>
        <v>0</v>
      </c>
      <c r="H89" s="52">
        <f aca="true" t="shared" si="17" ref="H89:H101">D49+H49+L49+D69+H69+L69</f>
        <v>0</v>
      </c>
      <c r="I89" s="21" t="s">
        <v>27</v>
      </c>
      <c r="J89" s="13">
        <f aca="true" t="shared" si="18" ref="J89:J101">ROUND(C89*H89,1)</f>
        <v>0</v>
      </c>
      <c r="K89" s="51">
        <f aca="true" t="shared" si="19" ref="K89:K95">G49+K49+O49+G69+K69+O69</f>
        <v>0</v>
      </c>
      <c r="L89" s="52">
        <f aca="true" t="shared" si="20" ref="L89:L101">D89+H89</f>
        <v>0</v>
      </c>
      <c r="M89" s="21" t="s">
        <v>27</v>
      </c>
      <c r="N89" s="13">
        <f aca="true" t="shared" si="21" ref="N89:N101">ROUND($C89*L89,1)</f>
        <v>0</v>
      </c>
      <c r="O89" s="53">
        <f>G89+K89</f>
        <v>0</v>
      </c>
    </row>
    <row r="90" spans="2:15" ht="20.25" customHeight="1">
      <c r="B90" s="10" t="s">
        <v>28</v>
      </c>
      <c r="C90" s="25">
        <f aca="true" t="shared" si="22" ref="C90:C95">C50</f>
        <v>2.1</v>
      </c>
      <c r="D90" s="88">
        <f t="shared" si="14"/>
        <v>0</v>
      </c>
      <c r="E90" s="21" t="s">
        <v>29</v>
      </c>
      <c r="F90" s="13">
        <f t="shared" si="15"/>
        <v>0</v>
      </c>
      <c r="G90" s="51">
        <f t="shared" si="16"/>
        <v>0</v>
      </c>
      <c r="H90" s="52">
        <f t="shared" si="17"/>
        <v>0</v>
      </c>
      <c r="I90" s="21" t="s">
        <v>29</v>
      </c>
      <c r="J90" s="13">
        <f t="shared" si="18"/>
        <v>0</v>
      </c>
      <c r="K90" s="51">
        <f t="shared" si="19"/>
        <v>0</v>
      </c>
      <c r="L90" s="52">
        <f t="shared" si="20"/>
        <v>0</v>
      </c>
      <c r="M90" s="21" t="s">
        <v>29</v>
      </c>
      <c r="N90" s="13">
        <f t="shared" si="21"/>
        <v>0</v>
      </c>
      <c r="O90" s="53">
        <f aca="true" t="shared" si="23" ref="O90:O95">G90+K90</f>
        <v>0</v>
      </c>
    </row>
    <row r="91" spans="2:15" ht="20.25" customHeight="1">
      <c r="B91" s="71" t="s">
        <v>63</v>
      </c>
      <c r="C91" s="25">
        <f t="shared" si="22"/>
        <v>6</v>
      </c>
      <c r="D91" s="88">
        <f t="shared" si="14"/>
        <v>0</v>
      </c>
      <c r="E91" s="21" t="s">
        <v>29</v>
      </c>
      <c r="F91" s="13">
        <f t="shared" si="15"/>
        <v>0</v>
      </c>
      <c r="G91" s="51">
        <f t="shared" si="16"/>
        <v>0</v>
      </c>
      <c r="H91" s="52">
        <f t="shared" si="17"/>
        <v>0</v>
      </c>
      <c r="I91" s="21" t="s">
        <v>29</v>
      </c>
      <c r="J91" s="13">
        <f t="shared" si="18"/>
        <v>0</v>
      </c>
      <c r="K91" s="51">
        <f t="shared" si="19"/>
        <v>0</v>
      </c>
      <c r="L91" s="52">
        <f t="shared" si="20"/>
        <v>0</v>
      </c>
      <c r="M91" s="21" t="s">
        <v>29</v>
      </c>
      <c r="N91" s="13">
        <f t="shared" si="21"/>
        <v>0</v>
      </c>
      <c r="O91" s="53">
        <f t="shared" si="23"/>
        <v>0</v>
      </c>
    </row>
    <row r="92" spans="2:15" ht="20.25" customHeight="1">
      <c r="B92" s="10" t="s">
        <v>6</v>
      </c>
      <c r="C92" s="25">
        <f t="shared" si="22"/>
        <v>2.5</v>
      </c>
      <c r="D92" s="88">
        <f t="shared" si="14"/>
        <v>0</v>
      </c>
      <c r="E92" s="21" t="s">
        <v>48</v>
      </c>
      <c r="F92" s="13">
        <f t="shared" si="15"/>
        <v>0</v>
      </c>
      <c r="G92" s="51">
        <f t="shared" si="16"/>
        <v>0</v>
      </c>
      <c r="H92" s="52">
        <f t="shared" si="17"/>
        <v>0</v>
      </c>
      <c r="I92" s="21" t="s">
        <v>48</v>
      </c>
      <c r="J92" s="13">
        <f t="shared" si="18"/>
        <v>0</v>
      </c>
      <c r="K92" s="51">
        <f t="shared" si="19"/>
        <v>0</v>
      </c>
      <c r="L92" s="52">
        <f t="shared" si="20"/>
        <v>0</v>
      </c>
      <c r="M92" s="21" t="s">
        <v>48</v>
      </c>
      <c r="N92" s="13">
        <f t="shared" si="21"/>
        <v>0</v>
      </c>
      <c r="O92" s="53">
        <f t="shared" si="23"/>
        <v>0</v>
      </c>
    </row>
    <row r="93" spans="2:15" ht="20.25" customHeight="1">
      <c r="B93" s="10" t="s">
        <v>7</v>
      </c>
      <c r="C93" s="25">
        <f t="shared" si="22"/>
        <v>2.3</v>
      </c>
      <c r="D93" s="88">
        <f t="shared" si="14"/>
        <v>0</v>
      </c>
      <c r="E93" s="21" t="s">
        <v>48</v>
      </c>
      <c r="F93" s="13">
        <f t="shared" si="15"/>
        <v>0</v>
      </c>
      <c r="G93" s="51">
        <f t="shared" si="16"/>
        <v>0</v>
      </c>
      <c r="H93" s="52">
        <f t="shared" si="17"/>
        <v>0</v>
      </c>
      <c r="I93" s="21" t="s">
        <v>48</v>
      </c>
      <c r="J93" s="13">
        <f t="shared" si="18"/>
        <v>0</v>
      </c>
      <c r="K93" s="51">
        <f t="shared" si="19"/>
        <v>0</v>
      </c>
      <c r="L93" s="52">
        <f t="shared" si="20"/>
        <v>0</v>
      </c>
      <c r="M93" s="21" t="s">
        <v>48</v>
      </c>
      <c r="N93" s="13">
        <f t="shared" si="21"/>
        <v>0</v>
      </c>
      <c r="O93" s="53">
        <f t="shared" si="23"/>
        <v>0</v>
      </c>
    </row>
    <row r="94" spans="2:15" ht="20.25" customHeight="1">
      <c r="B94" s="16" t="s">
        <v>5</v>
      </c>
      <c r="C94" s="25">
        <f t="shared" si="22"/>
        <v>2.6</v>
      </c>
      <c r="D94" s="88">
        <f t="shared" si="14"/>
        <v>0</v>
      </c>
      <c r="E94" s="21" t="s">
        <v>48</v>
      </c>
      <c r="F94" s="13">
        <f t="shared" si="15"/>
        <v>0</v>
      </c>
      <c r="G94" s="51">
        <f t="shared" si="16"/>
        <v>0</v>
      </c>
      <c r="H94" s="52">
        <f t="shared" si="17"/>
        <v>0</v>
      </c>
      <c r="I94" s="21" t="s">
        <v>48</v>
      </c>
      <c r="J94" s="13">
        <f t="shared" si="18"/>
        <v>0</v>
      </c>
      <c r="K94" s="51">
        <f t="shared" si="19"/>
        <v>0</v>
      </c>
      <c r="L94" s="52">
        <f t="shared" si="20"/>
        <v>0</v>
      </c>
      <c r="M94" s="21" t="s">
        <v>48</v>
      </c>
      <c r="N94" s="13">
        <f t="shared" si="21"/>
        <v>0</v>
      </c>
      <c r="O94" s="53">
        <f t="shared" si="23"/>
        <v>0</v>
      </c>
    </row>
    <row r="95" spans="2:15" ht="20.25" customHeight="1">
      <c r="B95" s="16" t="s">
        <v>32</v>
      </c>
      <c r="C95" s="24">
        <f t="shared" si="22"/>
        <v>0.58</v>
      </c>
      <c r="D95" s="88">
        <f t="shared" si="14"/>
        <v>0</v>
      </c>
      <c r="E95" s="21" t="s">
        <v>33</v>
      </c>
      <c r="F95" s="13">
        <f t="shared" si="15"/>
        <v>0</v>
      </c>
      <c r="G95" s="51">
        <f t="shared" si="16"/>
        <v>0</v>
      </c>
      <c r="H95" s="52">
        <f t="shared" si="17"/>
        <v>0</v>
      </c>
      <c r="I95" s="21" t="s">
        <v>33</v>
      </c>
      <c r="J95" s="13">
        <f t="shared" si="18"/>
        <v>0</v>
      </c>
      <c r="K95" s="51">
        <f t="shared" si="19"/>
        <v>0</v>
      </c>
      <c r="L95" s="52">
        <f t="shared" si="20"/>
        <v>0</v>
      </c>
      <c r="M95" s="21" t="s">
        <v>33</v>
      </c>
      <c r="N95" s="13">
        <f t="shared" si="21"/>
        <v>0</v>
      </c>
      <c r="O95" s="53">
        <f t="shared" si="23"/>
        <v>0</v>
      </c>
    </row>
    <row r="96" spans="2:15" ht="20.25" customHeight="1">
      <c r="B96" s="71" t="s">
        <v>62</v>
      </c>
      <c r="C96" s="24">
        <f aca="true" t="shared" si="24" ref="C96:C101">C56</f>
        <v>0.1</v>
      </c>
      <c r="D96" s="88">
        <f t="shared" si="14"/>
        <v>0</v>
      </c>
      <c r="E96" s="21" t="s">
        <v>24</v>
      </c>
      <c r="F96" s="13">
        <f t="shared" si="15"/>
        <v>0</v>
      </c>
      <c r="G96" s="108"/>
      <c r="H96" s="52">
        <f t="shared" si="17"/>
        <v>0</v>
      </c>
      <c r="I96" s="21" t="s">
        <v>24</v>
      </c>
      <c r="J96" s="13">
        <f t="shared" si="18"/>
        <v>0</v>
      </c>
      <c r="K96" s="108"/>
      <c r="L96" s="52">
        <f t="shared" si="20"/>
        <v>0</v>
      </c>
      <c r="M96" s="21" t="s">
        <v>24</v>
      </c>
      <c r="N96" s="13">
        <f t="shared" si="21"/>
        <v>0</v>
      </c>
      <c r="O96" s="108"/>
    </row>
    <row r="97" spans="2:15" ht="20.25" customHeight="1">
      <c r="B97" s="16" t="s">
        <v>14</v>
      </c>
      <c r="C97" s="24">
        <f t="shared" si="24"/>
        <v>0.07</v>
      </c>
      <c r="D97" s="88">
        <f>D17+H17+L17+D37+H37+L37</f>
        <v>0</v>
      </c>
      <c r="E97" s="21" t="s">
        <v>24</v>
      </c>
      <c r="F97" s="13">
        <f t="shared" si="15"/>
        <v>0</v>
      </c>
      <c r="G97" s="108"/>
      <c r="H97" s="52">
        <f t="shared" si="17"/>
        <v>0</v>
      </c>
      <c r="I97" s="21" t="s">
        <v>24</v>
      </c>
      <c r="J97" s="13">
        <f t="shared" si="18"/>
        <v>0</v>
      </c>
      <c r="K97" s="108"/>
      <c r="L97" s="52">
        <f t="shared" si="20"/>
        <v>0</v>
      </c>
      <c r="M97" s="21" t="s">
        <v>24</v>
      </c>
      <c r="N97" s="13">
        <f t="shared" si="21"/>
        <v>0</v>
      </c>
      <c r="O97" s="108"/>
    </row>
    <row r="98" spans="2:15" ht="20.25" customHeight="1">
      <c r="B98" s="16" t="s">
        <v>15</v>
      </c>
      <c r="C98" s="24">
        <f t="shared" si="24"/>
        <v>0.11</v>
      </c>
      <c r="D98" s="88">
        <f t="shared" si="14"/>
        <v>0</v>
      </c>
      <c r="E98" s="21" t="s">
        <v>24</v>
      </c>
      <c r="F98" s="13">
        <f t="shared" si="15"/>
        <v>0</v>
      </c>
      <c r="G98" s="108"/>
      <c r="H98" s="52">
        <f t="shared" si="17"/>
        <v>0</v>
      </c>
      <c r="I98" s="21" t="s">
        <v>24</v>
      </c>
      <c r="J98" s="13">
        <f t="shared" si="18"/>
        <v>0</v>
      </c>
      <c r="K98" s="108"/>
      <c r="L98" s="52">
        <f t="shared" si="20"/>
        <v>0</v>
      </c>
      <c r="M98" s="21" t="s">
        <v>24</v>
      </c>
      <c r="N98" s="13">
        <f t="shared" si="21"/>
        <v>0</v>
      </c>
      <c r="O98" s="108"/>
    </row>
    <row r="99" spans="2:15" ht="20.25" customHeight="1">
      <c r="B99" s="16" t="s">
        <v>16</v>
      </c>
      <c r="C99" s="24">
        <f t="shared" si="24"/>
        <v>0.16</v>
      </c>
      <c r="D99" s="88">
        <f t="shared" si="14"/>
        <v>0</v>
      </c>
      <c r="E99" s="21" t="s">
        <v>24</v>
      </c>
      <c r="F99" s="13">
        <f t="shared" si="15"/>
        <v>0</v>
      </c>
      <c r="G99" s="108"/>
      <c r="H99" s="52">
        <f t="shared" si="17"/>
        <v>0</v>
      </c>
      <c r="I99" s="21" t="s">
        <v>24</v>
      </c>
      <c r="J99" s="13">
        <f t="shared" si="18"/>
        <v>0</v>
      </c>
      <c r="K99" s="108"/>
      <c r="L99" s="52">
        <f t="shared" si="20"/>
        <v>0</v>
      </c>
      <c r="M99" s="21" t="s">
        <v>24</v>
      </c>
      <c r="N99" s="13">
        <f t="shared" si="21"/>
        <v>0</v>
      </c>
      <c r="O99" s="108"/>
    </row>
    <row r="100" spans="2:15" ht="20.25" customHeight="1">
      <c r="B100" s="16" t="s">
        <v>17</v>
      </c>
      <c r="C100" s="26">
        <f t="shared" si="24"/>
        <v>0.008</v>
      </c>
      <c r="D100" s="88">
        <f t="shared" si="14"/>
        <v>0</v>
      </c>
      <c r="E100" s="21" t="s">
        <v>25</v>
      </c>
      <c r="F100" s="13">
        <f t="shared" si="15"/>
        <v>0</v>
      </c>
      <c r="G100" s="108"/>
      <c r="H100" s="52">
        <f t="shared" si="17"/>
        <v>0</v>
      </c>
      <c r="I100" s="21" t="s">
        <v>25</v>
      </c>
      <c r="J100" s="13">
        <f t="shared" si="18"/>
        <v>0</v>
      </c>
      <c r="K100" s="108"/>
      <c r="L100" s="52">
        <f t="shared" si="20"/>
        <v>0</v>
      </c>
      <c r="M100" s="21" t="s">
        <v>25</v>
      </c>
      <c r="N100" s="13">
        <f t="shared" si="21"/>
        <v>0</v>
      </c>
      <c r="O100" s="108"/>
    </row>
    <row r="101" spans="2:15" ht="20.25" customHeight="1">
      <c r="B101" s="16" t="s">
        <v>34</v>
      </c>
      <c r="C101" s="24">
        <f t="shared" si="24"/>
        <v>0.84</v>
      </c>
      <c r="D101" s="88">
        <f t="shared" si="14"/>
        <v>0</v>
      </c>
      <c r="E101" s="21" t="s">
        <v>35</v>
      </c>
      <c r="F101" s="13">
        <f t="shared" si="15"/>
        <v>0</v>
      </c>
      <c r="G101" s="108"/>
      <c r="H101" s="52">
        <f t="shared" si="17"/>
        <v>0</v>
      </c>
      <c r="I101" s="21" t="s">
        <v>35</v>
      </c>
      <c r="J101" s="13">
        <f t="shared" si="18"/>
        <v>0</v>
      </c>
      <c r="K101" s="108"/>
      <c r="L101" s="52">
        <f t="shared" si="20"/>
        <v>0</v>
      </c>
      <c r="M101" s="21" t="s">
        <v>35</v>
      </c>
      <c r="N101" s="13">
        <f t="shared" si="21"/>
        <v>0</v>
      </c>
      <c r="O101" s="108"/>
    </row>
    <row r="102" spans="2:15" ht="24.75" customHeight="1">
      <c r="B102" s="98" t="s">
        <v>18</v>
      </c>
      <c r="C102" s="99"/>
      <c r="D102" s="118"/>
      <c r="E102" s="119"/>
      <c r="F102" s="27">
        <f>IF(COUNT(D9:D21,H9:H21,L9:L21,D29:D41,H29:H41,L29:L41)=0,"",SUM(F89:F101))</f>
      </c>
      <c r="G102" s="19">
        <f>IF(COUNT(G9:G15,K9:K15,O9:O15,G29:G35,K29:K35,O29:O35)=0,"",SUM(G89:G95))</f>
      </c>
      <c r="H102" s="118"/>
      <c r="I102" s="119"/>
      <c r="J102" s="27">
        <f>IF(COUNT(D49:D61,H49:H61,L49:L61,D69:D81,H69:H81,L69:L81)=0,"",SUM(J89:J101))</f>
      </c>
      <c r="K102" s="19">
        <f>IF(COUNT(G49:G55,K49:K55,O49:O55,G69:G75,K69:K75,O69:O75)=0,"",SUM(K89:K95))</f>
      </c>
      <c r="L102" s="118"/>
      <c r="M102" s="119"/>
      <c r="N102" s="27">
        <f>IF(COUNT(D9:D21,H9:H21,L9:L21,D29:D41,H29:H41,L29:L41,D49:D61,H49:H61,L49:L61,D69:D81,H69:H81,L69:L81)=0,"",SUM(N89:N101))</f>
      </c>
      <c r="O102" s="19">
        <f>IF(COUNT(G9:G15,K9:K15,O9:O15,G29:G35,K29:K35,O29:O35,G49:G55,K49:K55,O49:O55,G69:G75,K69:K75,O69:O75)=0,"",SUM(O89:O95))</f>
      </c>
    </row>
    <row r="103" spans="2:15" ht="38.25" customHeight="1">
      <c r="B103" s="100" t="s">
        <v>37</v>
      </c>
      <c r="C103" s="101"/>
      <c r="D103" s="118"/>
      <c r="E103" s="119"/>
      <c r="F103" s="28">
        <f>IF(COUNT(D9:D21,H9:H21,L9:L21,D29:D41,H29:H41,L29:L41)=0,"",IF(COUNT($L$5)=0,"",ROUND(F102/$L$5,1)))</f>
      </c>
      <c r="G103" s="17"/>
      <c r="H103" s="118"/>
      <c r="I103" s="119"/>
      <c r="J103" s="28">
        <f>IF(COUNT(D49:D61,H49:H61,L49:L61,D69:D81,H69:H81,L69:L81)=0,"",IF(COUNT($L$5)=0,"",ROUND(J102/$L$5,1)))</f>
      </c>
      <c r="K103" s="17"/>
      <c r="L103" s="118"/>
      <c r="M103" s="119"/>
      <c r="N103" s="28">
        <f>IF(COUNT(D9:D21,H9:H21,L9:L21,D29:D41,H29:H41,L29:L41,D49:D61,H49:H61,L49:L61,D69:D81,H69:H81,L69:L81)=0,"",IF(COUNT($L$5)=0,"",ROUND(N102/$L$5,1)))</f>
      </c>
      <c r="O103" s="17"/>
    </row>
    <row r="104" spans="2:15" ht="38.25" customHeight="1" thickBot="1">
      <c r="B104" s="102" t="s">
        <v>44</v>
      </c>
      <c r="C104" s="103"/>
      <c r="D104" s="114"/>
      <c r="E104" s="115"/>
      <c r="F104" s="39"/>
      <c r="G104" s="20"/>
      <c r="H104" s="114"/>
      <c r="I104" s="115"/>
      <c r="J104" s="39"/>
      <c r="K104" s="20"/>
      <c r="L104" s="114"/>
      <c r="M104" s="115"/>
      <c r="N104" s="39"/>
      <c r="O104" s="20"/>
    </row>
    <row r="105" spans="2:30" ht="15.7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AD105" s="23"/>
    </row>
  </sheetData>
  <sheetProtection sheet="1" objects="1" scenarios="1" selectLockedCells="1"/>
  <mergeCells count="117">
    <mergeCell ref="L62:M62"/>
    <mergeCell ref="L63:M63"/>
    <mergeCell ref="L102:M102"/>
    <mergeCell ref="L103:M103"/>
    <mergeCell ref="L64:M64"/>
    <mergeCell ref="L68:M68"/>
    <mergeCell ref="L104:M104"/>
    <mergeCell ref="L82:M82"/>
    <mergeCell ref="L83:M83"/>
    <mergeCell ref="L84:M84"/>
    <mergeCell ref="L88:M88"/>
    <mergeCell ref="H104:I104"/>
    <mergeCell ref="L8:M8"/>
    <mergeCell ref="L22:M22"/>
    <mergeCell ref="L23:M23"/>
    <mergeCell ref="L24:M24"/>
    <mergeCell ref="L28:M28"/>
    <mergeCell ref="L42:M42"/>
    <mergeCell ref="L43:M43"/>
    <mergeCell ref="L44:M44"/>
    <mergeCell ref="L48:M48"/>
    <mergeCell ref="H44:I44"/>
    <mergeCell ref="H48:I48"/>
    <mergeCell ref="H62:I62"/>
    <mergeCell ref="H63:I63"/>
    <mergeCell ref="L47:N47"/>
    <mergeCell ref="K76:K81"/>
    <mergeCell ref="H102:I102"/>
    <mergeCell ref="H103:I103"/>
    <mergeCell ref="H64:I64"/>
    <mergeCell ref="H68:I68"/>
    <mergeCell ref="H82:I82"/>
    <mergeCell ref="H83:I83"/>
    <mergeCell ref="H84:I84"/>
    <mergeCell ref="H88:I88"/>
    <mergeCell ref="D102:E102"/>
    <mergeCell ref="D103:E103"/>
    <mergeCell ref="D104:E104"/>
    <mergeCell ref="H8:I8"/>
    <mergeCell ref="H22:I22"/>
    <mergeCell ref="H23:I23"/>
    <mergeCell ref="H24:I24"/>
    <mergeCell ref="H28:I28"/>
    <mergeCell ref="H42:I42"/>
    <mergeCell ref="H43:I43"/>
    <mergeCell ref="D63:E63"/>
    <mergeCell ref="D44:E44"/>
    <mergeCell ref="D48:E48"/>
    <mergeCell ref="D64:E64"/>
    <mergeCell ref="B7:B8"/>
    <mergeCell ref="C7:C8"/>
    <mergeCell ref="H7:J7"/>
    <mergeCell ref="D87:G87"/>
    <mergeCell ref="G56:G61"/>
    <mergeCell ref="D47:F47"/>
    <mergeCell ref="H47:J47"/>
    <mergeCell ref="B62:C62"/>
    <mergeCell ref="D8:E8"/>
    <mergeCell ref="B84:C84"/>
    <mergeCell ref="L7:N7"/>
    <mergeCell ref="D7:F7"/>
    <mergeCell ref="B22:C22"/>
    <mergeCell ref="B47:B48"/>
    <mergeCell ref="C47:C48"/>
    <mergeCell ref="B23:C23"/>
    <mergeCell ref="B27:B28"/>
    <mergeCell ref="C27:C28"/>
    <mergeCell ref="D27:F27"/>
    <mergeCell ref="K16:K21"/>
    <mergeCell ref="O16:O21"/>
    <mergeCell ref="H27:J27"/>
    <mergeCell ref="L27:N27"/>
    <mergeCell ref="G96:G101"/>
    <mergeCell ref="K36:K41"/>
    <mergeCell ref="O36:O41"/>
    <mergeCell ref="K56:K61"/>
    <mergeCell ref="O56:O61"/>
    <mergeCell ref="G36:G41"/>
    <mergeCell ref="G16:G21"/>
    <mergeCell ref="B67:B68"/>
    <mergeCell ref="C67:C68"/>
    <mergeCell ref="B42:C42"/>
    <mergeCell ref="B43:C43"/>
    <mergeCell ref="B63:C63"/>
    <mergeCell ref="B24:C24"/>
    <mergeCell ref="B44:C44"/>
    <mergeCell ref="B64:C64"/>
    <mergeCell ref="D22:E22"/>
    <mergeCell ref="D23:E23"/>
    <mergeCell ref="D24:E24"/>
    <mergeCell ref="D42:E42"/>
    <mergeCell ref="D28:E28"/>
    <mergeCell ref="D43:E43"/>
    <mergeCell ref="D62:E62"/>
    <mergeCell ref="O76:O81"/>
    <mergeCell ref="D67:F67"/>
    <mergeCell ref="H67:J67"/>
    <mergeCell ref="L67:N67"/>
    <mergeCell ref="D68:E68"/>
    <mergeCell ref="B83:C83"/>
    <mergeCell ref="B87:B88"/>
    <mergeCell ref="C87:C88"/>
    <mergeCell ref="G76:G81"/>
    <mergeCell ref="D84:E84"/>
    <mergeCell ref="D88:E88"/>
    <mergeCell ref="D82:E82"/>
    <mergeCell ref="D83:E83"/>
    <mergeCell ref="C2:G2"/>
    <mergeCell ref="B102:C102"/>
    <mergeCell ref="B103:C103"/>
    <mergeCell ref="B104:C104"/>
    <mergeCell ref="B3:O3"/>
    <mergeCell ref="L87:O87"/>
    <mergeCell ref="K96:K101"/>
    <mergeCell ref="O96:O101"/>
    <mergeCell ref="H87:K87"/>
    <mergeCell ref="B82:C82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r:id="rId4"/>
  <rowBreaks count="4" manualBreakCount="4">
    <brk id="25" max="255" man="1"/>
    <brk id="45" max="255" man="1"/>
    <brk id="65" max="255" man="1"/>
    <brk id="8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F75"/>
  <sheetViews>
    <sheetView showGridLines="0" showRowColHeaders="0" zoomScale="75" zoomScaleNormal="75" workbookViewId="0" topLeftCell="A1">
      <selection activeCell="D56" sqref="D56"/>
    </sheetView>
  </sheetViews>
  <sheetFormatPr defaultColWidth="8.796875" defaultRowHeight="14.25"/>
  <cols>
    <col min="1" max="1" width="3" style="31" customWidth="1"/>
    <col min="2" max="2" width="2.5" style="31" customWidth="1"/>
    <col min="3" max="3" width="13.69921875" style="31" customWidth="1"/>
    <col min="4" max="4" width="10.09765625" style="31" customWidth="1"/>
    <col min="5" max="18" width="9" style="31" customWidth="1"/>
    <col min="19" max="19" width="7.5" style="31" customWidth="1"/>
    <col min="20" max="20" width="8.5" style="31" customWidth="1"/>
    <col min="21" max="16384" width="9" style="31" customWidth="1"/>
  </cols>
  <sheetData>
    <row r="1" spans="3:19" ht="21">
      <c r="C1" s="127">
        <f>'1年目'!F5</f>
        <v>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128"/>
      <c r="P1" s="128"/>
      <c r="Q1" s="128"/>
      <c r="R1" s="129"/>
      <c r="S1" s="129"/>
    </row>
    <row r="2" ht="23.25" customHeight="1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spans="1:29" ht="11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1:30" ht="11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70"/>
    </row>
    <row r="49" spans="1:30" s="40" customFormat="1" ht="11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70"/>
    </row>
    <row r="50" spans="1:30" s="40" customFormat="1" ht="12.75">
      <c r="A50" s="55"/>
      <c r="B50" s="55"/>
      <c r="C50" s="72" t="s">
        <v>0</v>
      </c>
      <c r="D50" s="73" t="s">
        <v>58</v>
      </c>
      <c r="E50" s="72">
        <v>4</v>
      </c>
      <c r="F50" s="74" t="s">
        <v>2</v>
      </c>
      <c r="G50" s="72">
        <v>5</v>
      </c>
      <c r="H50" s="74" t="s">
        <v>2</v>
      </c>
      <c r="I50" s="75">
        <v>6</v>
      </c>
      <c r="J50" s="74" t="s">
        <v>2</v>
      </c>
      <c r="K50" s="72">
        <v>7</v>
      </c>
      <c r="L50" s="74" t="s">
        <v>2</v>
      </c>
      <c r="M50" s="72">
        <v>8</v>
      </c>
      <c r="N50" s="74" t="s">
        <v>2</v>
      </c>
      <c r="O50" s="72">
        <v>9</v>
      </c>
      <c r="P50" s="74" t="s">
        <v>2</v>
      </c>
      <c r="Q50" s="72">
        <v>10</v>
      </c>
      <c r="R50" s="74" t="s">
        <v>2</v>
      </c>
      <c r="S50" s="72">
        <v>11</v>
      </c>
      <c r="T50" s="74" t="s">
        <v>2</v>
      </c>
      <c r="U50" s="75">
        <v>12</v>
      </c>
      <c r="V50" s="74" t="s">
        <v>2</v>
      </c>
      <c r="W50" s="72">
        <v>1</v>
      </c>
      <c r="X50" s="74" t="s">
        <v>2</v>
      </c>
      <c r="Y50" s="72">
        <v>2</v>
      </c>
      <c r="Z50" s="74" t="s">
        <v>2</v>
      </c>
      <c r="AA50" s="72">
        <v>3</v>
      </c>
      <c r="AB50" s="74" t="s">
        <v>2</v>
      </c>
      <c r="AC50" s="55"/>
      <c r="AD50" s="70"/>
    </row>
    <row r="51" spans="1:30" s="40" customFormat="1" ht="11.25">
      <c r="A51" s="55"/>
      <c r="B51" s="55"/>
      <c r="C51" s="72"/>
      <c r="D51" s="76"/>
      <c r="E51" s="72" t="s">
        <v>19</v>
      </c>
      <c r="F51" s="72" t="s">
        <v>20</v>
      </c>
      <c r="G51" s="72" t="s">
        <v>19</v>
      </c>
      <c r="H51" s="72" t="s">
        <v>20</v>
      </c>
      <c r="I51" s="72" t="s">
        <v>19</v>
      </c>
      <c r="J51" s="72" t="s">
        <v>20</v>
      </c>
      <c r="K51" s="72" t="s">
        <v>19</v>
      </c>
      <c r="L51" s="72" t="s">
        <v>20</v>
      </c>
      <c r="M51" s="72" t="s">
        <v>19</v>
      </c>
      <c r="N51" s="72" t="s">
        <v>20</v>
      </c>
      <c r="O51" s="72" t="s">
        <v>19</v>
      </c>
      <c r="P51" s="72" t="s">
        <v>20</v>
      </c>
      <c r="Q51" s="72" t="s">
        <v>19</v>
      </c>
      <c r="R51" s="72" t="s">
        <v>20</v>
      </c>
      <c r="S51" s="72" t="s">
        <v>19</v>
      </c>
      <c r="T51" s="72" t="s">
        <v>20</v>
      </c>
      <c r="U51" s="72" t="s">
        <v>19</v>
      </c>
      <c r="V51" s="72" t="s">
        <v>20</v>
      </c>
      <c r="W51" s="72" t="s">
        <v>19</v>
      </c>
      <c r="X51" s="72" t="s">
        <v>20</v>
      </c>
      <c r="Y51" s="72" t="s">
        <v>19</v>
      </c>
      <c r="Z51" s="72" t="s">
        <v>20</v>
      </c>
      <c r="AA51" s="72" t="s">
        <v>19</v>
      </c>
      <c r="AB51" s="72" t="s">
        <v>20</v>
      </c>
      <c r="AC51" s="55"/>
      <c r="AD51" s="70"/>
    </row>
    <row r="52" spans="1:32" s="40" customFormat="1" ht="11.25">
      <c r="A52" s="55"/>
      <c r="B52" s="55"/>
      <c r="C52" s="77" t="s">
        <v>3</v>
      </c>
      <c r="D52" s="78">
        <v>0.36</v>
      </c>
      <c r="E52" s="74">
        <f>'1年目'!F9</f>
      </c>
      <c r="F52" s="74">
        <f>'1年目'!G9</f>
        <v>0</v>
      </c>
      <c r="G52" s="74">
        <f>'1年目'!J9</f>
      </c>
      <c r="H52" s="74">
        <f>'1年目'!K9</f>
        <v>0</v>
      </c>
      <c r="I52" s="74">
        <f>'1年目'!N9</f>
      </c>
      <c r="J52" s="74">
        <f>'1年目'!O9</f>
        <v>0</v>
      </c>
      <c r="K52" s="74">
        <f>'1年目'!F29</f>
      </c>
      <c r="L52" s="84">
        <f>'1年目'!G29</f>
        <v>0</v>
      </c>
      <c r="M52" s="74">
        <f>'1年目'!J29</f>
      </c>
      <c r="N52" s="74">
        <f>'1年目'!K29</f>
        <v>0</v>
      </c>
      <c r="O52" s="74">
        <f>'1年目'!N29</f>
      </c>
      <c r="P52" s="74">
        <f>'1年目'!O29</f>
        <v>0</v>
      </c>
      <c r="Q52" s="74">
        <f>'1年目'!F49</f>
      </c>
      <c r="R52" s="74">
        <f>'1年目'!G49</f>
        <v>0</v>
      </c>
      <c r="S52" s="74">
        <f>'1年目'!J49</f>
      </c>
      <c r="T52" s="74">
        <f>'1年目'!K49</f>
        <v>0</v>
      </c>
      <c r="U52" s="74">
        <f>'1年目'!N49</f>
      </c>
      <c r="V52" s="74">
        <f>'1年目'!O49</f>
        <v>0</v>
      </c>
      <c r="W52" s="74">
        <f>'1年目'!F69</f>
      </c>
      <c r="X52" s="74">
        <f>'1年目'!G69</f>
        <v>0</v>
      </c>
      <c r="Y52" s="74">
        <f>'1年目'!J69</f>
      </c>
      <c r="Z52" s="74">
        <f>'1年目'!K69</f>
        <v>0</v>
      </c>
      <c r="AA52" s="74">
        <f>'1年目'!N69</f>
      </c>
      <c r="AB52" s="74">
        <f>'1年目'!O69</f>
        <v>0</v>
      </c>
      <c r="AC52" s="55"/>
      <c r="AD52" s="70"/>
      <c r="AF52" s="41"/>
    </row>
    <row r="53" spans="1:32" s="40" customFormat="1" ht="13.5">
      <c r="A53" s="55"/>
      <c r="B53" s="55"/>
      <c r="C53" s="77" t="s">
        <v>59</v>
      </c>
      <c r="D53" s="79">
        <v>2.1</v>
      </c>
      <c r="E53" s="74">
        <f>'1年目'!F10</f>
      </c>
      <c r="F53" s="74">
        <f>'1年目'!G10</f>
        <v>0</v>
      </c>
      <c r="G53" s="74">
        <f>'1年目'!J10</f>
      </c>
      <c r="H53" s="74">
        <f>'1年目'!K10</f>
        <v>0</v>
      </c>
      <c r="I53" s="74">
        <f>'1年目'!N10</f>
      </c>
      <c r="J53" s="74">
        <f>'1年目'!O10</f>
        <v>0</v>
      </c>
      <c r="K53" s="74">
        <f>'1年目'!F30</f>
      </c>
      <c r="L53" s="84">
        <f>'1年目'!G30</f>
        <v>0</v>
      </c>
      <c r="M53" s="74">
        <f>'1年目'!J30</f>
      </c>
      <c r="N53" s="74">
        <f>'1年目'!K30</f>
        <v>0</v>
      </c>
      <c r="O53" s="74">
        <f>'1年目'!N30</f>
      </c>
      <c r="P53" s="74">
        <f>'1年目'!O30</f>
        <v>0</v>
      </c>
      <c r="Q53" s="74">
        <f>'1年目'!F50</f>
      </c>
      <c r="R53" s="74">
        <f>'1年目'!G50</f>
        <v>0</v>
      </c>
      <c r="S53" s="74">
        <f>'1年目'!J50</f>
      </c>
      <c r="T53" s="74">
        <f>'1年目'!K50</f>
        <v>0</v>
      </c>
      <c r="U53" s="74">
        <f>'1年目'!N50</f>
      </c>
      <c r="V53" s="74">
        <f>'1年目'!O50</f>
        <v>0</v>
      </c>
      <c r="W53" s="74">
        <f>'1年目'!F70</f>
      </c>
      <c r="X53" s="74">
        <f>'1年目'!G70</f>
        <v>0</v>
      </c>
      <c r="Y53" s="74">
        <f>'1年目'!J70</f>
      </c>
      <c r="Z53" s="74">
        <f>'1年目'!K70</f>
        <v>0</v>
      </c>
      <c r="AA53" s="74">
        <f>'1年目'!N70</f>
      </c>
      <c r="AB53" s="74">
        <f>'1年目'!O70</f>
        <v>0</v>
      </c>
      <c r="AC53" s="55"/>
      <c r="AD53" s="70"/>
      <c r="AF53" s="41"/>
    </row>
    <row r="54" spans="1:32" s="40" customFormat="1" ht="13.5">
      <c r="A54" s="55"/>
      <c r="B54" s="55"/>
      <c r="C54" s="77" t="s">
        <v>61</v>
      </c>
      <c r="D54" s="79">
        <v>6.3</v>
      </c>
      <c r="E54" s="74">
        <f>'1年目'!F11</f>
      </c>
      <c r="F54" s="74">
        <f>'1年目'!G11</f>
        <v>0</v>
      </c>
      <c r="G54" s="74">
        <f>'1年目'!J11</f>
      </c>
      <c r="H54" s="74">
        <f>'1年目'!K11</f>
        <v>0</v>
      </c>
      <c r="I54" s="74">
        <f>'1年目'!N11</f>
      </c>
      <c r="J54" s="74">
        <f>'1年目'!O11</f>
        <v>0</v>
      </c>
      <c r="K54" s="74">
        <f>'1年目'!F31</f>
      </c>
      <c r="L54" s="84">
        <f>'1年目'!G31</f>
        <v>0</v>
      </c>
      <c r="M54" s="74">
        <f>'1年目'!J31</f>
      </c>
      <c r="N54" s="74">
        <f>'1年目'!K31</f>
        <v>0</v>
      </c>
      <c r="O54" s="74">
        <f>'1年目'!N31</f>
      </c>
      <c r="P54" s="74">
        <f>'1年目'!O31</f>
        <v>0</v>
      </c>
      <c r="Q54" s="74">
        <f>'1年目'!F51</f>
      </c>
      <c r="R54" s="74">
        <f>'1年目'!G51</f>
        <v>0</v>
      </c>
      <c r="S54" s="74">
        <f>'1年目'!J51</f>
      </c>
      <c r="T54" s="74">
        <f>'1年目'!K51</f>
        <v>0</v>
      </c>
      <c r="U54" s="74">
        <f>'1年目'!N51</f>
      </c>
      <c r="V54" s="74">
        <f>'1年目'!O51</f>
        <v>0</v>
      </c>
      <c r="W54" s="74">
        <f>'1年目'!F71</f>
      </c>
      <c r="X54" s="74">
        <f>'1年目'!G71</f>
        <v>0</v>
      </c>
      <c r="Y54" s="74">
        <f>'1年目'!J71</f>
      </c>
      <c r="Z54" s="74">
        <f>'1年目'!K71</f>
        <v>0</v>
      </c>
      <c r="AA54" s="74">
        <f>'1年目'!N71</f>
      </c>
      <c r="AB54" s="74">
        <f>'1年目'!O71</f>
        <v>0</v>
      </c>
      <c r="AC54" s="55"/>
      <c r="AD54" s="70"/>
      <c r="AF54" s="41"/>
    </row>
    <row r="55" spans="1:32" s="40" customFormat="1" ht="11.25">
      <c r="A55" s="55"/>
      <c r="B55" s="55"/>
      <c r="C55" s="77" t="s">
        <v>6</v>
      </c>
      <c r="D55" s="79">
        <v>2.5</v>
      </c>
      <c r="E55" s="74">
        <f>'1年目'!F12</f>
      </c>
      <c r="F55" s="74">
        <f>'1年目'!G12</f>
        <v>0</v>
      </c>
      <c r="G55" s="74">
        <f>'1年目'!J12</f>
      </c>
      <c r="H55" s="74">
        <f>'1年目'!K12</f>
        <v>0</v>
      </c>
      <c r="I55" s="74">
        <f>'1年目'!N12</f>
      </c>
      <c r="J55" s="74">
        <f>'1年目'!O12</f>
        <v>0</v>
      </c>
      <c r="K55" s="74">
        <f>'1年目'!F32</f>
      </c>
      <c r="L55" s="84">
        <f>'1年目'!G32</f>
        <v>0</v>
      </c>
      <c r="M55" s="74">
        <f>'1年目'!J32</f>
      </c>
      <c r="N55" s="74">
        <f>'1年目'!K32</f>
        <v>0</v>
      </c>
      <c r="O55" s="74">
        <f>'1年目'!N32</f>
      </c>
      <c r="P55" s="74">
        <f>'1年目'!O32</f>
        <v>0</v>
      </c>
      <c r="Q55" s="74">
        <f>'1年目'!F52</f>
      </c>
      <c r="R55" s="74">
        <f>'1年目'!G52</f>
        <v>0</v>
      </c>
      <c r="S55" s="74">
        <f>'1年目'!J52</f>
      </c>
      <c r="T55" s="74">
        <f>'1年目'!K52</f>
        <v>0</v>
      </c>
      <c r="U55" s="74">
        <f>'1年目'!N52</f>
      </c>
      <c r="V55" s="74">
        <f>'1年目'!O52</f>
        <v>0</v>
      </c>
      <c r="W55" s="74">
        <f>'1年目'!F72</f>
      </c>
      <c r="X55" s="74">
        <f>'1年目'!G72</f>
        <v>0</v>
      </c>
      <c r="Y55" s="74">
        <f>'1年目'!J72</f>
      </c>
      <c r="Z55" s="74">
        <f>'1年目'!K72</f>
        <v>0</v>
      </c>
      <c r="AA55" s="74">
        <f>'1年目'!N72</f>
      </c>
      <c r="AB55" s="74">
        <f>'1年目'!O72</f>
        <v>0</v>
      </c>
      <c r="AC55" s="55"/>
      <c r="AD55" s="70"/>
      <c r="AF55" s="41"/>
    </row>
    <row r="56" spans="1:32" s="40" customFormat="1" ht="11.25">
      <c r="A56" s="55"/>
      <c r="B56" s="55"/>
      <c r="C56" s="77" t="s">
        <v>7</v>
      </c>
      <c r="D56" s="79">
        <v>2.3</v>
      </c>
      <c r="E56" s="74">
        <f>'1年目'!F13</f>
      </c>
      <c r="F56" s="74">
        <f>'1年目'!G13</f>
        <v>0</v>
      </c>
      <c r="G56" s="74">
        <f>'1年目'!J13</f>
      </c>
      <c r="H56" s="74">
        <f>'1年目'!K13</f>
        <v>0</v>
      </c>
      <c r="I56" s="74">
        <f>'1年目'!N13</f>
      </c>
      <c r="J56" s="74">
        <f>'1年目'!O13</f>
        <v>0</v>
      </c>
      <c r="K56" s="74">
        <f>'1年目'!F33</f>
      </c>
      <c r="L56" s="84">
        <f>'1年目'!G33</f>
        <v>0</v>
      </c>
      <c r="M56" s="74">
        <f>'1年目'!J33</f>
      </c>
      <c r="N56" s="74">
        <f>'1年目'!K33</f>
        <v>0</v>
      </c>
      <c r="O56" s="74">
        <f>'1年目'!N33</f>
      </c>
      <c r="P56" s="74">
        <f>'1年目'!O33</f>
        <v>0</v>
      </c>
      <c r="Q56" s="74">
        <f>'1年目'!F53</f>
      </c>
      <c r="R56" s="74">
        <f>'1年目'!G53</f>
        <v>0</v>
      </c>
      <c r="S56" s="74">
        <f>'1年目'!J53</f>
      </c>
      <c r="T56" s="74">
        <f>'1年目'!K53</f>
        <v>0</v>
      </c>
      <c r="U56" s="74">
        <f>'1年目'!N53</f>
      </c>
      <c r="V56" s="74">
        <f>'1年目'!O53</f>
        <v>0</v>
      </c>
      <c r="W56" s="74">
        <f>'1年目'!F73</f>
      </c>
      <c r="X56" s="74">
        <f>'1年目'!G73</f>
        <v>0</v>
      </c>
      <c r="Y56" s="74">
        <f>'1年目'!J73</f>
      </c>
      <c r="Z56" s="74">
        <f>'1年目'!K73</f>
        <v>0</v>
      </c>
      <c r="AA56" s="74">
        <f>'1年目'!N73</f>
      </c>
      <c r="AB56" s="74">
        <f>'1年目'!O73</f>
        <v>0</v>
      </c>
      <c r="AC56" s="55"/>
      <c r="AD56" s="70"/>
      <c r="AF56" s="41"/>
    </row>
    <row r="57" spans="1:32" s="40" customFormat="1" ht="11.25">
      <c r="A57" s="55"/>
      <c r="B57" s="55"/>
      <c r="C57" s="80" t="s">
        <v>5</v>
      </c>
      <c r="D57" s="79">
        <v>2.6</v>
      </c>
      <c r="E57" s="74">
        <f>'1年目'!F14</f>
      </c>
      <c r="F57" s="74">
        <f>'1年目'!G14</f>
        <v>0</v>
      </c>
      <c r="G57" s="74">
        <f>'1年目'!J14</f>
      </c>
      <c r="H57" s="74">
        <f>'1年目'!K14</f>
        <v>0</v>
      </c>
      <c r="I57" s="74">
        <f>'1年目'!N14</f>
      </c>
      <c r="J57" s="74">
        <f>'1年目'!O14</f>
        <v>0</v>
      </c>
      <c r="K57" s="74">
        <f>'1年目'!F34</f>
      </c>
      <c r="L57" s="84">
        <f>'1年目'!G34</f>
        <v>0</v>
      </c>
      <c r="M57" s="74">
        <f>'1年目'!J34</f>
      </c>
      <c r="N57" s="74">
        <f>'1年目'!K34</f>
        <v>0</v>
      </c>
      <c r="O57" s="74">
        <f>'1年目'!N34</f>
      </c>
      <c r="P57" s="74">
        <f>'1年目'!O34</f>
        <v>0</v>
      </c>
      <c r="Q57" s="74">
        <f>'1年目'!F54</f>
      </c>
      <c r="R57" s="74">
        <f>'1年目'!G54</f>
        <v>0</v>
      </c>
      <c r="S57" s="74">
        <f>'1年目'!J54</f>
      </c>
      <c r="T57" s="74">
        <f>'1年目'!K54</f>
        <v>0</v>
      </c>
      <c r="U57" s="74">
        <f>'1年目'!N54</f>
      </c>
      <c r="V57" s="74">
        <f>'1年目'!O54</f>
        <v>0</v>
      </c>
      <c r="W57" s="74">
        <f>'1年目'!F74</f>
      </c>
      <c r="X57" s="74">
        <f>'1年目'!G74</f>
        <v>0</v>
      </c>
      <c r="Y57" s="74">
        <f>'1年目'!J74</f>
      </c>
      <c r="Z57" s="74">
        <f>'1年目'!K74</f>
        <v>0</v>
      </c>
      <c r="AA57" s="74">
        <f>'1年目'!N74</f>
      </c>
      <c r="AB57" s="74">
        <f>'1年目'!O74</f>
        <v>0</v>
      </c>
      <c r="AC57" s="55"/>
      <c r="AD57" s="70"/>
      <c r="AF57" s="41"/>
    </row>
    <row r="58" spans="1:32" s="40" customFormat="1" ht="13.5">
      <c r="A58" s="55"/>
      <c r="B58" s="55"/>
      <c r="C58" s="80" t="s">
        <v>60</v>
      </c>
      <c r="D58" s="78">
        <v>0.58</v>
      </c>
      <c r="E58" s="74">
        <f>'1年目'!F15</f>
      </c>
      <c r="F58" s="74">
        <f>'1年目'!G15</f>
        <v>0</v>
      </c>
      <c r="G58" s="74">
        <f>'1年目'!J15</f>
      </c>
      <c r="H58" s="74">
        <f>'1年目'!K15</f>
        <v>0</v>
      </c>
      <c r="I58" s="74">
        <f>'1年目'!N15</f>
      </c>
      <c r="J58" s="74">
        <f>'1年目'!O15</f>
        <v>0</v>
      </c>
      <c r="K58" s="74">
        <f>'1年目'!F35</f>
      </c>
      <c r="L58" s="84">
        <f>'1年目'!G35</f>
        <v>0</v>
      </c>
      <c r="M58" s="74">
        <f>'1年目'!J35</f>
      </c>
      <c r="N58" s="74">
        <f>'1年目'!K35</f>
        <v>0</v>
      </c>
      <c r="O58" s="74">
        <f>'1年目'!N35</f>
      </c>
      <c r="P58" s="74">
        <f>'1年目'!O35</f>
        <v>0</v>
      </c>
      <c r="Q58" s="74">
        <f>'1年目'!F55</f>
      </c>
      <c r="R58" s="74">
        <f>'1年目'!G55</f>
        <v>0</v>
      </c>
      <c r="S58" s="74">
        <f>'1年目'!J55</f>
      </c>
      <c r="T58" s="74">
        <f>'1年目'!K55</f>
        <v>0</v>
      </c>
      <c r="U58" s="74">
        <f>'1年目'!N55</f>
      </c>
      <c r="V58" s="74">
        <f>'1年目'!O55</f>
        <v>0</v>
      </c>
      <c r="W58" s="74">
        <f>'1年目'!F75</f>
      </c>
      <c r="X58" s="74">
        <f>'1年目'!G75</f>
        <v>0</v>
      </c>
      <c r="Y58" s="74">
        <f>'1年目'!J75</f>
      </c>
      <c r="Z58" s="74">
        <f>'1年目'!K75</f>
        <v>0</v>
      </c>
      <c r="AA58" s="74">
        <f>'1年目'!N75</f>
      </c>
      <c r="AB58" s="74">
        <f>'1年目'!O75</f>
        <v>0</v>
      </c>
      <c r="AC58" s="55"/>
      <c r="AD58" s="70"/>
      <c r="AF58" s="41"/>
    </row>
    <row r="59" spans="1:30" s="40" customFormat="1" ht="11.25">
      <c r="A59" s="55"/>
      <c r="B59" s="55"/>
      <c r="C59" s="77" t="s">
        <v>62</v>
      </c>
      <c r="D59" s="78">
        <v>0.1</v>
      </c>
      <c r="E59" s="74">
        <f>'1年目'!F16</f>
      </c>
      <c r="F59" s="81"/>
      <c r="G59" s="74">
        <f>'1年目'!J16</f>
      </c>
      <c r="H59" s="82"/>
      <c r="I59" s="74">
        <f>'1年目'!N16</f>
      </c>
      <c r="J59" s="81"/>
      <c r="K59" s="74">
        <f>'1年目'!F36</f>
      </c>
      <c r="L59" s="84"/>
      <c r="M59" s="74">
        <f>'1年目'!J36</f>
      </c>
      <c r="N59" s="82"/>
      <c r="O59" s="74">
        <f>'1年目'!N36</f>
      </c>
      <c r="P59" s="82"/>
      <c r="Q59" s="74">
        <f>'1年目'!F56</f>
      </c>
      <c r="R59" s="82"/>
      <c r="S59" s="74">
        <f>'1年目'!J56</f>
      </c>
      <c r="T59" s="82"/>
      <c r="U59" s="74">
        <f>'1年目'!N56</f>
      </c>
      <c r="V59" s="82"/>
      <c r="W59" s="74">
        <f>'1年目'!F76</f>
      </c>
      <c r="X59" s="82"/>
      <c r="Y59" s="74">
        <f>'1年目'!J76</f>
      </c>
      <c r="Z59" s="82"/>
      <c r="AA59" s="74">
        <f>'1年目'!N76</f>
      </c>
      <c r="AB59" s="82"/>
      <c r="AC59" s="55"/>
      <c r="AD59" s="70"/>
    </row>
    <row r="60" spans="1:30" s="40" customFormat="1" ht="11.25">
      <c r="A60" s="55"/>
      <c r="B60" s="55"/>
      <c r="C60" s="80" t="s">
        <v>14</v>
      </c>
      <c r="D60" s="78">
        <v>0.07</v>
      </c>
      <c r="E60" s="74">
        <f>'1年目'!F17</f>
      </c>
      <c r="F60" s="81"/>
      <c r="G60" s="74">
        <f>'1年目'!J17</f>
      </c>
      <c r="H60" s="82"/>
      <c r="I60" s="74">
        <f>'1年目'!N17</f>
      </c>
      <c r="J60" s="81"/>
      <c r="K60" s="74">
        <f>'1年目'!F37</f>
      </c>
      <c r="L60" s="84"/>
      <c r="M60" s="74">
        <f>'1年目'!J37</f>
      </c>
      <c r="N60" s="82"/>
      <c r="O60" s="74">
        <f>'1年目'!N37</f>
      </c>
      <c r="P60" s="82"/>
      <c r="Q60" s="74">
        <f>'1年目'!F57</f>
      </c>
      <c r="R60" s="82"/>
      <c r="S60" s="74">
        <f>'1年目'!J57</f>
      </c>
      <c r="T60" s="82"/>
      <c r="U60" s="74">
        <f>'1年目'!N57</f>
      </c>
      <c r="V60" s="82"/>
      <c r="W60" s="74">
        <f>'1年目'!F77</f>
      </c>
      <c r="X60" s="82"/>
      <c r="Y60" s="74">
        <f>'1年目'!J77</f>
      </c>
      <c r="Z60" s="82"/>
      <c r="AA60" s="74">
        <f>'1年目'!N77</f>
      </c>
      <c r="AB60" s="82"/>
      <c r="AC60" s="55"/>
      <c r="AD60" s="70"/>
    </row>
    <row r="61" spans="1:30" s="40" customFormat="1" ht="11.25">
      <c r="A61" s="55"/>
      <c r="B61" s="55"/>
      <c r="C61" s="80" t="s">
        <v>15</v>
      </c>
      <c r="D61" s="78">
        <v>0.11</v>
      </c>
      <c r="E61" s="74">
        <f>'1年目'!F18</f>
      </c>
      <c r="F61" s="81"/>
      <c r="G61" s="74">
        <f>'1年目'!J18</f>
      </c>
      <c r="H61" s="82"/>
      <c r="I61" s="74">
        <f>'1年目'!N18</f>
      </c>
      <c r="J61" s="81"/>
      <c r="K61" s="74">
        <f>'1年目'!F38</f>
      </c>
      <c r="L61" s="84"/>
      <c r="M61" s="74">
        <f>'1年目'!J38</f>
      </c>
      <c r="N61" s="82"/>
      <c r="O61" s="74">
        <f>'1年目'!N38</f>
      </c>
      <c r="P61" s="82"/>
      <c r="Q61" s="74">
        <f>'1年目'!F58</f>
      </c>
      <c r="R61" s="82"/>
      <c r="S61" s="74">
        <f>'1年目'!J58</f>
      </c>
      <c r="T61" s="82"/>
      <c r="U61" s="74">
        <f>'1年目'!N58</f>
      </c>
      <c r="V61" s="82"/>
      <c r="W61" s="74">
        <f>'1年目'!F78</f>
      </c>
      <c r="X61" s="82"/>
      <c r="Y61" s="74">
        <f>'1年目'!J78</f>
      </c>
      <c r="Z61" s="82"/>
      <c r="AA61" s="74">
        <f>'1年目'!N78</f>
      </c>
      <c r="AB61" s="82"/>
      <c r="AC61" s="55"/>
      <c r="AD61" s="70"/>
    </row>
    <row r="62" spans="1:30" s="40" customFormat="1" ht="11.25">
      <c r="A62" s="55"/>
      <c r="B62" s="55"/>
      <c r="C62" s="80" t="s">
        <v>16</v>
      </c>
      <c r="D62" s="78">
        <v>0.16</v>
      </c>
      <c r="E62" s="74">
        <f>'1年目'!F19</f>
      </c>
      <c r="F62" s="81"/>
      <c r="G62" s="74">
        <f>'1年目'!J19</f>
      </c>
      <c r="H62" s="82"/>
      <c r="I62" s="74">
        <f>'1年目'!N19</f>
      </c>
      <c r="J62" s="81"/>
      <c r="K62" s="74">
        <f>'1年目'!F39</f>
      </c>
      <c r="L62" s="84"/>
      <c r="M62" s="74">
        <f>'1年目'!J39</f>
      </c>
      <c r="N62" s="82"/>
      <c r="O62" s="74">
        <f>'1年目'!N39</f>
      </c>
      <c r="P62" s="82"/>
      <c r="Q62" s="74">
        <f>'1年目'!F59</f>
      </c>
      <c r="R62" s="82"/>
      <c r="S62" s="74">
        <f>'1年目'!J59</f>
      </c>
      <c r="T62" s="82"/>
      <c r="U62" s="74">
        <f>'1年目'!N59</f>
      </c>
      <c r="V62" s="82"/>
      <c r="W62" s="74">
        <f>'1年目'!F79</f>
      </c>
      <c r="X62" s="82"/>
      <c r="Y62" s="74">
        <f>'1年目'!J79</f>
      </c>
      <c r="Z62" s="82"/>
      <c r="AA62" s="74">
        <f>'1年目'!N79</f>
      </c>
      <c r="AB62" s="82"/>
      <c r="AC62" s="55"/>
      <c r="AD62" s="70"/>
    </row>
    <row r="63" spans="1:30" s="40" customFormat="1" ht="11.25">
      <c r="A63" s="55"/>
      <c r="B63" s="55"/>
      <c r="C63" s="80" t="s">
        <v>17</v>
      </c>
      <c r="D63" s="83">
        <v>0.008</v>
      </c>
      <c r="E63" s="74">
        <f>'1年目'!F20</f>
      </c>
      <c r="F63" s="81"/>
      <c r="G63" s="74">
        <f>'1年目'!J20</f>
      </c>
      <c r="H63" s="82"/>
      <c r="I63" s="74">
        <f>'1年目'!N20</f>
      </c>
      <c r="J63" s="81"/>
      <c r="K63" s="74">
        <f>'1年目'!F40</f>
      </c>
      <c r="L63" s="84"/>
      <c r="M63" s="74">
        <f>'1年目'!J40</f>
      </c>
      <c r="N63" s="82"/>
      <c r="O63" s="74">
        <f>'1年目'!N40</f>
      </c>
      <c r="P63" s="82"/>
      <c r="Q63" s="74">
        <f>'1年目'!F60</f>
      </c>
      <c r="R63" s="82"/>
      <c r="S63" s="74">
        <f>'1年目'!J60</f>
      </c>
      <c r="T63" s="82"/>
      <c r="U63" s="74">
        <f>'1年目'!N60</f>
      </c>
      <c r="V63" s="82"/>
      <c r="W63" s="74">
        <f>'1年目'!F80</f>
      </c>
      <c r="X63" s="82"/>
      <c r="Y63" s="74">
        <f>'1年目'!J80</f>
      </c>
      <c r="Z63" s="82"/>
      <c r="AA63" s="74">
        <f>'1年目'!N80</f>
      </c>
      <c r="AB63" s="82"/>
      <c r="AC63" s="55"/>
      <c r="AD63" s="70"/>
    </row>
    <row r="64" spans="1:30" s="40" customFormat="1" ht="11.25">
      <c r="A64" s="55"/>
      <c r="B64" s="55"/>
      <c r="C64" s="80" t="s">
        <v>11</v>
      </c>
      <c r="D64" s="78">
        <v>0.84</v>
      </c>
      <c r="E64" s="74">
        <f>'1年目'!F21</f>
      </c>
      <c r="F64" s="81"/>
      <c r="G64" s="74">
        <f>'1年目'!J21</f>
      </c>
      <c r="H64" s="82"/>
      <c r="I64" s="74">
        <f>'1年目'!N21</f>
      </c>
      <c r="J64" s="81"/>
      <c r="K64" s="74">
        <f>'1年目'!F41</f>
      </c>
      <c r="L64" s="84"/>
      <c r="M64" s="74">
        <f>'1年目'!J41</f>
      </c>
      <c r="N64" s="82"/>
      <c r="O64" s="74">
        <f>'1年目'!N41</f>
      </c>
      <c r="P64" s="82"/>
      <c r="Q64" s="74">
        <f>'1年目'!F61</f>
      </c>
      <c r="R64" s="82"/>
      <c r="S64" s="74">
        <f>'1年目'!J61</f>
      </c>
      <c r="T64" s="82"/>
      <c r="U64" s="74">
        <f>'1年目'!N61</f>
      </c>
      <c r="V64" s="82"/>
      <c r="W64" s="74">
        <f>'1年目'!F81</f>
      </c>
      <c r="X64" s="82"/>
      <c r="Y64" s="74">
        <f>'1年目'!J81</f>
      </c>
      <c r="Z64" s="82"/>
      <c r="AA64" s="74">
        <f>'1年目'!N81</f>
      </c>
      <c r="AB64" s="82"/>
      <c r="AC64" s="55"/>
      <c r="AD64" s="70"/>
    </row>
    <row r="65" spans="1:30" s="40" customFormat="1" ht="11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70"/>
    </row>
    <row r="66" spans="1:30" s="40" customFormat="1" ht="11.25">
      <c r="A66" s="55"/>
      <c r="B66" s="55"/>
      <c r="C66" s="55" t="s">
        <v>22</v>
      </c>
      <c r="D66" s="55"/>
      <c r="E66" s="85" t="str">
        <f>IF(COUNTA('1年目'!D9:D21)=0," ",SUM(E52:E64))</f>
        <v> </v>
      </c>
      <c r="F66" s="85" t="str">
        <f>IF(COUNTA('1年目'!G9:G15)=0," ",SUM(F52:F64))</f>
        <v> </v>
      </c>
      <c r="G66" s="85" t="str">
        <f>IF(COUNTA('1年目'!H9:H21)=0," ",SUM(G52:G64))</f>
        <v> </v>
      </c>
      <c r="H66" s="85" t="str">
        <f>IF(COUNTA('1年目'!K9:K15)=0," ",SUM(H52:H64))</f>
        <v> </v>
      </c>
      <c r="I66" s="85" t="str">
        <f>IF(COUNTA('1年目'!L9:L21)=0," ",SUM(I52:I64))</f>
        <v> </v>
      </c>
      <c r="J66" s="85" t="str">
        <f>IF(COUNTA('1年目'!O9:O15)=0," ",SUM(J52:J64))</f>
        <v> </v>
      </c>
      <c r="K66" s="85">
        <f>IF(COUNTA('1年目'!D29:D41)=0,"",SUM(K52:K64))</f>
      </c>
      <c r="L66" s="85">
        <f>IF(COUNTA('1年目'!G29:G35)=0,"",SUM(L52:L64))</f>
      </c>
      <c r="M66" s="85" t="str">
        <f>IF(COUNTA('1年目'!H29:H41)=0," ",SUM(M52:M64))</f>
        <v> </v>
      </c>
      <c r="N66" s="85" t="str">
        <f>IF(COUNTA('1年目'!K29:K35)=0," ",SUM(N52:N64))</f>
        <v> </v>
      </c>
      <c r="O66" s="85" t="str">
        <f>IF(COUNTA('1年目'!L29:L41)=0," ",SUM(O52:O64))</f>
        <v> </v>
      </c>
      <c r="P66" s="85" t="str">
        <f>IF(COUNTA('1年目'!O29:O35)=0," ",SUM(P52:P64))</f>
        <v> </v>
      </c>
      <c r="Q66" s="85" t="str">
        <f>IF(COUNTA('1年目'!D49:D61)=0," ",SUM(Q52:Q64))</f>
        <v> </v>
      </c>
      <c r="R66" s="85" t="str">
        <f>IF(COUNTA('1年目'!G49:G55)=0," ",SUM(R52:R64))</f>
        <v> </v>
      </c>
      <c r="S66" s="85" t="str">
        <f>IF(COUNTA('1年目'!H49:H61)=0," ",SUM(S52:S64))</f>
        <v> </v>
      </c>
      <c r="T66" s="85" t="str">
        <f>IF(COUNTA('1年目'!K49:K55)=0," ",SUM(T52:T64))</f>
        <v> </v>
      </c>
      <c r="U66" s="85" t="str">
        <f>IF(COUNTA('1年目'!L49:L61)=0," ",SUM(U52:U64))</f>
        <v> </v>
      </c>
      <c r="V66" s="85" t="str">
        <f>IF(COUNTA('1年目'!O49:O55)=0," ",SUM(V52:V64))</f>
        <v> </v>
      </c>
      <c r="W66" s="85" t="str">
        <f>IF(COUNTA('1年目'!D69:D81)=0," ",SUM(W52:W64))</f>
        <v> </v>
      </c>
      <c r="X66" s="85" t="str">
        <f>IF(COUNTA('1年目'!G69:G75)=0," ",SUM(X52:X64))</f>
        <v> </v>
      </c>
      <c r="Y66" s="85" t="str">
        <f>IF(COUNTA('1年目'!H69:H81)=0," ",SUM(Y52:Y64))</f>
        <v> </v>
      </c>
      <c r="Z66" s="85" t="str">
        <f>IF(COUNTA('1年目'!K69:K75)=0," ",SUM(Z52:Z64))</f>
        <v> </v>
      </c>
      <c r="AA66" s="85" t="str">
        <f>IF(COUNTA('1年目'!L69:L81)=0," ",SUM(AA52:AA64))</f>
        <v> </v>
      </c>
      <c r="AB66" s="85" t="str">
        <f>IF(COUNTA('1年目'!O69:O75)=0," ",SUM(AB52:AB64))</f>
        <v> </v>
      </c>
      <c r="AC66" s="55"/>
      <c r="AD66" s="70"/>
    </row>
    <row r="67" spans="1:30" s="40" customFormat="1" ht="11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70"/>
    </row>
    <row r="68" spans="1:30" s="40" customFormat="1" ht="11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70"/>
    </row>
    <row r="69" spans="1:32" s="40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70"/>
      <c r="AE69" s="31"/>
      <c r="AF69" s="31"/>
    </row>
    <row r="70" spans="1:30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70"/>
    </row>
    <row r="71" spans="1:30" ht="11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70"/>
    </row>
    <row r="72" spans="1:29" ht="11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11.2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</row>
    <row r="75" spans="1:29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</row>
  </sheetData>
  <sheetProtection sheet="1" objects="1" scenarios="1"/>
  <mergeCells count="1">
    <mergeCell ref="C1:S1"/>
  </mergeCells>
  <printOptions horizontalCentered="1" vertic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AD129"/>
  <sheetViews>
    <sheetView showGridLines="0" tabSelected="1" zoomScale="85" zoomScaleNormal="85" workbookViewId="0" topLeftCell="A28">
      <selection activeCell="K49" sqref="K49"/>
    </sheetView>
  </sheetViews>
  <sheetFormatPr defaultColWidth="8.796875" defaultRowHeight="14.25"/>
  <cols>
    <col min="1" max="1" width="1.4921875" style="2" customWidth="1"/>
    <col min="2" max="2" width="15.5" style="2" customWidth="1"/>
    <col min="3" max="3" width="9.59765625" style="2" customWidth="1"/>
    <col min="4" max="4" width="9.69921875" style="2" customWidth="1"/>
    <col min="5" max="5" width="4.69921875" style="2" customWidth="1"/>
    <col min="6" max="6" width="11.19921875" style="2" customWidth="1"/>
    <col min="7" max="7" width="11.59765625" style="2" customWidth="1"/>
    <col min="8" max="8" width="9.69921875" style="2" customWidth="1"/>
    <col min="9" max="9" width="4.69921875" style="2" customWidth="1"/>
    <col min="10" max="10" width="11.19921875" style="2" customWidth="1"/>
    <col min="11" max="11" width="11.59765625" style="2" customWidth="1"/>
    <col min="12" max="12" width="9.69921875" style="2" customWidth="1"/>
    <col min="13" max="13" width="4.69921875" style="2" customWidth="1"/>
    <col min="14" max="14" width="11.19921875" style="2" customWidth="1"/>
    <col min="15" max="15" width="11.59765625" style="2" customWidth="1"/>
    <col min="16" max="16" width="2.8984375" style="2" customWidth="1"/>
    <col min="17" max="17" width="10.5" style="2" customWidth="1"/>
    <col min="18" max="19" width="8.19921875" style="2" customWidth="1"/>
    <col min="20" max="20" width="10.5" style="2" customWidth="1"/>
    <col min="21" max="22" width="8.19921875" style="2" customWidth="1"/>
    <col min="23" max="23" width="10.5" style="2" customWidth="1"/>
    <col min="24" max="25" width="8.19921875" style="2" customWidth="1"/>
    <col min="26" max="26" width="10.5" style="2" customWidth="1"/>
    <col min="27" max="27" width="9" style="2" customWidth="1"/>
    <col min="28" max="28" width="7.09765625" style="2" customWidth="1"/>
    <col min="29" max="29" width="11.19921875" style="2" customWidth="1"/>
    <col min="30" max="30" width="10.5" style="2" customWidth="1"/>
    <col min="31" max="16384" width="9" style="2" customWidth="1"/>
  </cols>
  <sheetData>
    <row r="1" spans="2:30" ht="21">
      <c r="B1" s="130">
        <f>'1年目'!F5+1</f>
        <v>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6.5" customHeight="1">
      <c r="B2" s="3"/>
    </row>
    <row r="3" spans="2:7" ht="16.5" customHeight="1">
      <c r="B3" s="2" t="s">
        <v>13</v>
      </c>
      <c r="F3" s="4"/>
      <c r="G3" s="2" t="s">
        <v>4</v>
      </c>
    </row>
    <row r="4" ht="12" customHeight="1" thickBot="1">
      <c r="F4" s="3"/>
    </row>
    <row r="5" spans="2:15" ht="24.75" customHeight="1">
      <c r="B5" s="111" t="s">
        <v>0</v>
      </c>
      <c r="C5" s="123" t="s">
        <v>26</v>
      </c>
      <c r="D5" s="111">
        <v>4</v>
      </c>
      <c r="E5" s="124"/>
      <c r="F5" s="126"/>
      <c r="G5" s="5" t="s">
        <v>2</v>
      </c>
      <c r="H5" s="120">
        <v>5</v>
      </c>
      <c r="I5" s="106"/>
      <c r="J5" s="121"/>
      <c r="K5" s="6" t="s">
        <v>2</v>
      </c>
      <c r="L5" s="87">
        <v>6</v>
      </c>
      <c r="M5" s="124"/>
      <c r="N5" s="125"/>
      <c r="O5" s="7" t="s">
        <v>2</v>
      </c>
    </row>
    <row r="6" spans="2:15" ht="20.25" customHeight="1">
      <c r="B6" s="98"/>
      <c r="C6" s="101"/>
      <c r="D6" s="116" t="s">
        <v>1</v>
      </c>
      <c r="E6" s="117"/>
      <c r="F6" s="8" t="s">
        <v>19</v>
      </c>
      <c r="G6" s="9" t="s">
        <v>20</v>
      </c>
      <c r="H6" s="116" t="s">
        <v>1</v>
      </c>
      <c r="I6" s="117"/>
      <c r="J6" s="8" t="s">
        <v>19</v>
      </c>
      <c r="K6" s="9" t="s">
        <v>20</v>
      </c>
      <c r="L6" s="116" t="s">
        <v>1</v>
      </c>
      <c r="M6" s="117"/>
      <c r="N6" s="8" t="s">
        <v>19</v>
      </c>
      <c r="O6" s="9" t="s">
        <v>20</v>
      </c>
    </row>
    <row r="7" spans="2:15" ht="20.25" customHeight="1">
      <c r="B7" s="10" t="s">
        <v>3</v>
      </c>
      <c r="C7" s="139">
        <v>0.36</v>
      </c>
      <c r="D7" s="12"/>
      <c r="E7" s="21" t="s">
        <v>27</v>
      </c>
      <c r="F7" s="13">
        <f aca="true" t="shared" si="0" ref="F7:F19">IF(ISBLANK(D7),"",ROUND(C7*D7,1))</f>
      </c>
      <c r="G7" s="14"/>
      <c r="H7" s="12"/>
      <c r="I7" s="21" t="s">
        <v>27</v>
      </c>
      <c r="J7" s="13">
        <f aca="true" t="shared" si="1" ref="J7:J19">IF(ISBLANK(H7),"",ROUND(C7*H7,1))</f>
      </c>
      <c r="K7" s="14"/>
      <c r="L7" s="12"/>
      <c r="M7" s="21" t="s">
        <v>27</v>
      </c>
      <c r="N7" s="13">
        <f aca="true" t="shared" si="2" ref="N7:N19">IF(ISBLANK(L7),"",ROUND(C7*L7,1))</f>
      </c>
      <c r="O7" s="14"/>
    </row>
    <row r="8" spans="2:15" ht="20.25" customHeight="1">
      <c r="B8" s="10" t="s">
        <v>28</v>
      </c>
      <c r="C8" s="15">
        <v>2.1</v>
      </c>
      <c r="D8" s="12"/>
      <c r="E8" s="21" t="s">
        <v>29</v>
      </c>
      <c r="F8" s="13">
        <f t="shared" si="0"/>
      </c>
      <c r="G8" s="14"/>
      <c r="H8" s="12"/>
      <c r="I8" s="21" t="s">
        <v>29</v>
      </c>
      <c r="J8" s="13">
        <f t="shared" si="1"/>
      </c>
      <c r="K8" s="14"/>
      <c r="L8" s="12"/>
      <c r="M8" s="21" t="s">
        <v>29</v>
      </c>
      <c r="N8" s="13">
        <f t="shared" si="2"/>
      </c>
      <c r="O8" s="14"/>
    </row>
    <row r="9" spans="2:15" ht="20.25" customHeight="1">
      <c r="B9" s="71" t="s">
        <v>64</v>
      </c>
      <c r="C9" s="15">
        <v>6</v>
      </c>
      <c r="D9" s="12"/>
      <c r="E9" s="21" t="s">
        <v>29</v>
      </c>
      <c r="F9" s="13">
        <f t="shared" si="0"/>
      </c>
      <c r="G9" s="14"/>
      <c r="H9" s="12"/>
      <c r="I9" s="21" t="s">
        <v>29</v>
      </c>
      <c r="J9" s="13">
        <f t="shared" si="1"/>
      </c>
      <c r="K9" s="14"/>
      <c r="L9" s="12"/>
      <c r="M9" s="21" t="s">
        <v>29</v>
      </c>
      <c r="N9" s="13">
        <f t="shared" si="2"/>
      </c>
      <c r="O9" s="14"/>
    </row>
    <row r="10" spans="2:15" ht="20.25" customHeight="1">
      <c r="B10" s="10" t="s">
        <v>6</v>
      </c>
      <c r="C10" s="15">
        <v>2.5</v>
      </c>
      <c r="D10" s="12"/>
      <c r="E10" s="21" t="s">
        <v>30</v>
      </c>
      <c r="F10" s="13">
        <f t="shared" si="0"/>
      </c>
      <c r="G10" s="14"/>
      <c r="H10" s="12"/>
      <c r="I10" s="21" t="s">
        <v>30</v>
      </c>
      <c r="J10" s="13">
        <f t="shared" si="1"/>
      </c>
      <c r="K10" s="14"/>
      <c r="L10" s="12"/>
      <c r="M10" s="21" t="s">
        <v>30</v>
      </c>
      <c r="N10" s="13">
        <f t="shared" si="2"/>
      </c>
      <c r="O10" s="14"/>
    </row>
    <row r="11" spans="2:15" ht="20.25" customHeight="1">
      <c r="B11" s="10" t="s">
        <v>7</v>
      </c>
      <c r="C11" s="15">
        <v>2.3</v>
      </c>
      <c r="D11" s="12"/>
      <c r="E11" s="21" t="s">
        <v>30</v>
      </c>
      <c r="F11" s="13">
        <f t="shared" si="0"/>
      </c>
      <c r="G11" s="14"/>
      <c r="H11" s="12"/>
      <c r="I11" s="21" t="s">
        <v>30</v>
      </c>
      <c r="J11" s="13">
        <f t="shared" si="1"/>
      </c>
      <c r="K11" s="14"/>
      <c r="L11" s="12"/>
      <c r="M11" s="21" t="s">
        <v>30</v>
      </c>
      <c r="N11" s="13">
        <f t="shared" si="2"/>
      </c>
      <c r="O11" s="14"/>
    </row>
    <row r="12" spans="2:15" ht="20.25" customHeight="1">
      <c r="B12" s="16" t="s">
        <v>5</v>
      </c>
      <c r="C12" s="15">
        <v>2.6</v>
      </c>
      <c r="D12" s="12"/>
      <c r="E12" s="21" t="s">
        <v>31</v>
      </c>
      <c r="F12" s="13">
        <f t="shared" si="0"/>
      </c>
      <c r="G12" s="14"/>
      <c r="H12" s="12"/>
      <c r="I12" s="21" t="s">
        <v>31</v>
      </c>
      <c r="J12" s="13">
        <f t="shared" si="1"/>
      </c>
      <c r="K12" s="14"/>
      <c r="L12" s="12"/>
      <c r="M12" s="21" t="s">
        <v>31</v>
      </c>
      <c r="N12" s="13">
        <f t="shared" si="2"/>
      </c>
      <c r="O12" s="14"/>
    </row>
    <row r="13" spans="2:15" ht="20.25" customHeight="1">
      <c r="B13" s="16" t="s">
        <v>32</v>
      </c>
      <c r="C13" s="11">
        <v>0.58</v>
      </c>
      <c r="D13" s="12"/>
      <c r="E13" s="21" t="s">
        <v>33</v>
      </c>
      <c r="F13" s="13">
        <f t="shared" si="0"/>
      </c>
      <c r="G13" s="14"/>
      <c r="H13" s="12"/>
      <c r="I13" s="21" t="s">
        <v>33</v>
      </c>
      <c r="J13" s="13">
        <f t="shared" si="1"/>
      </c>
      <c r="K13" s="14"/>
      <c r="L13" s="12"/>
      <c r="M13" s="21" t="s">
        <v>33</v>
      </c>
      <c r="N13" s="13">
        <f t="shared" si="2"/>
      </c>
      <c r="O13" s="14"/>
    </row>
    <row r="14" spans="2:15" ht="20.25" customHeight="1">
      <c r="B14" s="71" t="s">
        <v>62</v>
      </c>
      <c r="C14" s="11">
        <v>0.1</v>
      </c>
      <c r="D14" s="12"/>
      <c r="E14" s="21" t="s">
        <v>24</v>
      </c>
      <c r="F14" s="13">
        <f t="shared" si="0"/>
      </c>
      <c r="G14" s="91"/>
      <c r="H14" s="12"/>
      <c r="I14" s="21" t="s">
        <v>24</v>
      </c>
      <c r="J14" s="13">
        <f t="shared" si="1"/>
      </c>
      <c r="K14" s="108"/>
      <c r="L14" s="12"/>
      <c r="M14" s="21" t="s">
        <v>24</v>
      </c>
      <c r="N14" s="13">
        <f t="shared" si="2"/>
      </c>
      <c r="O14" s="91"/>
    </row>
    <row r="15" spans="2:15" ht="20.25" customHeight="1">
      <c r="B15" s="16" t="s">
        <v>14</v>
      </c>
      <c r="C15" s="11">
        <v>0.07</v>
      </c>
      <c r="D15" s="12"/>
      <c r="E15" s="21" t="s">
        <v>24</v>
      </c>
      <c r="F15" s="13">
        <f t="shared" si="0"/>
      </c>
      <c r="G15" s="91"/>
      <c r="H15" s="12"/>
      <c r="I15" s="21" t="s">
        <v>24</v>
      </c>
      <c r="J15" s="13">
        <f t="shared" si="1"/>
      </c>
      <c r="K15" s="108"/>
      <c r="L15" s="12"/>
      <c r="M15" s="21" t="s">
        <v>24</v>
      </c>
      <c r="N15" s="13">
        <f t="shared" si="2"/>
      </c>
      <c r="O15" s="91"/>
    </row>
    <row r="16" spans="2:15" ht="20.25" customHeight="1">
      <c r="B16" s="16" t="s">
        <v>15</v>
      </c>
      <c r="C16" s="11">
        <v>0.11</v>
      </c>
      <c r="D16" s="12"/>
      <c r="E16" s="21" t="s">
        <v>24</v>
      </c>
      <c r="F16" s="13">
        <f t="shared" si="0"/>
      </c>
      <c r="G16" s="91"/>
      <c r="H16" s="12"/>
      <c r="I16" s="21" t="s">
        <v>24</v>
      </c>
      <c r="J16" s="13">
        <f t="shared" si="1"/>
      </c>
      <c r="K16" s="108"/>
      <c r="L16" s="12"/>
      <c r="M16" s="21" t="s">
        <v>24</v>
      </c>
      <c r="N16" s="13">
        <f t="shared" si="2"/>
      </c>
      <c r="O16" s="91"/>
    </row>
    <row r="17" spans="2:15" ht="20.25" customHeight="1">
      <c r="B17" s="16" t="s">
        <v>16</v>
      </c>
      <c r="C17" s="11">
        <v>0.16</v>
      </c>
      <c r="D17" s="12"/>
      <c r="E17" s="21" t="s">
        <v>24</v>
      </c>
      <c r="F17" s="13">
        <f t="shared" si="0"/>
      </c>
      <c r="G17" s="91"/>
      <c r="H17" s="12"/>
      <c r="I17" s="21" t="s">
        <v>24</v>
      </c>
      <c r="J17" s="13">
        <f t="shared" si="1"/>
      </c>
      <c r="K17" s="108"/>
      <c r="L17" s="12"/>
      <c r="M17" s="21" t="s">
        <v>24</v>
      </c>
      <c r="N17" s="13">
        <f t="shared" si="2"/>
      </c>
      <c r="O17" s="91"/>
    </row>
    <row r="18" spans="2:15" ht="20.25" customHeight="1">
      <c r="B18" s="16" t="s">
        <v>17</v>
      </c>
      <c r="C18" s="18">
        <v>0.008</v>
      </c>
      <c r="D18" s="12"/>
      <c r="E18" s="21" t="s">
        <v>25</v>
      </c>
      <c r="F18" s="13">
        <f t="shared" si="0"/>
      </c>
      <c r="G18" s="91"/>
      <c r="H18" s="12"/>
      <c r="I18" s="21" t="s">
        <v>25</v>
      </c>
      <c r="J18" s="13">
        <f t="shared" si="1"/>
      </c>
      <c r="K18" s="108"/>
      <c r="L18" s="12"/>
      <c r="M18" s="21" t="s">
        <v>25</v>
      </c>
      <c r="N18" s="13">
        <f t="shared" si="2"/>
      </c>
      <c r="O18" s="91"/>
    </row>
    <row r="19" spans="2:15" ht="20.25" customHeight="1">
      <c r="B19" s="16" t="s">
        <v>11</v>
      </c>
      <c r="C19" s="11">
        <v>0.84</v>
      </c>
      <c r="D19" s="12"/>
      <c r="E19" s="21" t="s">
        <v>35</v>
      </c>
      <c r="F19" s="13">
        <f t="shared" si="0"/>
      </c>
      <c r="G19" s="91"/>
      <c r="H19" s="12"/>
      <c r="I19" s="21" t="s">
        <v>35</v>
      </c>
      <c r="J19" s="13">
        <f t="shared" si="1"/>
      </c>
      <c r="K19" s="108"/>
      <c r="L19" s="12"/>
      <c r="M19" s="21" t="s">
        <v>35</v>
      </c>
      <c r="N19" s="13">
        <f t="shared" si="2"/>
      </c>
      <c r="O19" s="91"/>
    </row>
    <row r="20" spans="2:15" ht="27" customHeight="1">
      <c r="B20" s="98" t="s">
        <v>18</v>
      </c>
      <c r="C20" s="110"/>
      <c r="D20" s="118"/>
      <c r="E20" s="119"/>
      <c r="F20" s="27">
        <f>IF(COUNT(D7:D19)=0,"",SUM(F7:F19))</f>
      </c>
      <c r="G20" s="19">
        <f>IF(COUNT(G7:G13)=0,"",SUM(G7:G13))</f>
      </c>
      <c r="H20" s="118"/>
      <c r="I20" s="119"/>
      <c r="J20" s="27">
        <f>IF(COUNT(H7:H19)=0,"",SUM(J7:J19))</f>
      </c>
      <c r="K20" s="19">
        <f>IF(COUNT(K7:K13)=0,"",SUM(K7:K13))</f>
      </c>
      <c r="L20" s="118"/>
      <c r="M20" s="119"/>
      <c r="N20" s="27">
        <f>IF(COUNT(L7:L19)=0,"",SUM(N7:N19))</f>
      </c>
      <c r="O20" s="19">
        <f>IF(COUNT(O7:O13)=0,"",SUM(O7:O13))</f>
      </c>
    </row>
    <row r="21" spans="2:15" ht="38.25" customHeight="1">
      <c r="B21" s="89" t="s">
        <v>36</v>
      </c>
      <c r="C21" s="90"/>
      <c r="D21" s="118"/>
      <c r="E21" s="119"/>
      <c r="F21" s="28">
        <f>IF(COUNT(D7:D19)=0,"",IF(COUNT($F$3)=0,"",ROUND(F20/$F$3,1)))</f>
      </c>
      <c r="G21" s="17"/>
      <c r="H21" s="118"/>
      <c r="I21" s="119"/>
      <c r="J21" s="28">
        <f>IF(COUNT(H7:H19)=0,"",IF(COUNT($F$3)=0,"",ROUND(J20/$F$3,1)))</f>
      </c>
      <c r="K21" s="17"/>
      <c r="L21" s="118"/>
      <c r="M21" s="119"/>
      <c r="N21" s="28">
        <f>IF(COUNT(L7:L19)=0,"",IF(COUNT($F$3)=0,"",ROUND(N20/$F$3,1)))</f>
      </c>
      <c r="O21" s="17"/>
    </row>
    <row r="22" spans="2:15" ht="38.25" customHeight="1" thickBot="1">
      <c r="B22" s="102" t="s">
        <v>44</v>
      </c>
      <c r="C22" s="103"/>
      <c r="D22" s="114"/>
      <c r="E22" s="115"/>
      <c r="F22" s="36">
        <f>IF(COUNT(D7:D19)=0,"",IF(COUNT('1年目'!D9:D21)=0,"",ROUND('２年目'!F20-'1年目'!F22,1)))</f>
      </c>
      <c r="G22" s="37">
        <f>IF(COUNT(G7:G13)=0,"",IF(COUNT('1年目'!G9:G15)=0,"",ROUND('２年目'!G20-'1年目'!G22,1)))</f>
      </c>
      <c r="H22" s="114"/>
      <c r="I22" s="115"/>
      <c r="J22" s="36">
        <f>IF(COUNT(H7:H19)=0,"",IF(COUNT('1年目'!H9:H21)=0,"",ROUND('２年目'!J20-'1年目'!J22,1)))</f>
      </c>
      <c r="K22" s="37">
        <f>IF(COUNT(K7:K13)=0,"",IF(COUNT('1年目'!K9:K15)=0,"",ROUND('２年目'!K20-'1年目'!K22,1)))</f>
      </c>
      <c r="L22" s="114"/>
      <c r="M22" s="115"/>
      <c r="N22" s="36">
        <f>IF(COUNT(L7:L19)=0,"",IF(COUNT('1年目'!L9:L21)=0,"",ROUND('２年目'!N20-'1年目'!N22,1)))</f>
      </c>
      <c r="O22" s="38">
        <f>IF(COUNT(O7:O13)=0,"",IF(COUNT('1年目'!O9:O15)=0,"",ROUND('２年目'!O20-'1年目'!O22,1)))</f>
      </c>
    </row>
    <row r="24" ht="15" thickBot="1"/>
    <row r="25" spans="2:15" ht="24.75" customHeight="1">
      <c r="B25" s="111" t="s">
        <v>0</v>
      </c>
      <c r="C25" s="123" t="s">
        <v>26</v>
      </c>
      <c r="D25" s="120">
        <v>7</v>
      </c>
      <c r="E25" s="106"/>
      <c r="F25" s="121"/>
      <c r="G25" s="6" t="s">
        <v>2</v>
      </c>
      <c r="H25" s="122">
        <v>8</v>
      </c>
      <c r="I25" s="106"/>
      <c r="J25" s="121"/>
      <c r="K25" s="7" t="s">
        <v>2</v>
      </c>
      <c r="L25" s="120">
        <v>9</v>
      </c>
      <c r="M25" s="106"/>
      <c r="N25" s="121"/>
      <c r="O25" s="7" t="s">
        <v>2</v>
      </c>
    </row>
    <row r="26" spans="2:15" ht="20.25" customHeight="1">
      <c r="B26" s="98"/>
      <c r="C26" s="101"/>
      <c r="D26" s="116" t="s">
        <v>1</v>
      </c>
      <c r="E26" s="117"/>
      <c r="F26" s="8" t="s">
        <v>19</v>
      </c>
      <c r="G26" s="9" t="s">
        <v>20</v>
      </c>
      <c r="H26" s="116" t="s">
        <v>1</v>
      </c>
      <c r="I26" s="117"/>
      <c r="J26" s="8" t="s">
        <v>19</v>
      </c>
      <c r="K26" s="9" t="s">
        <v>20</v>
      </c>
      <c r="L26" s="116" t="s">
        <v>1</v>
      </c>
      <c r="M26" s="117"/>
      <c r="N26" s="8" t="s">
        <v>19</v>
      </c>
      <c r="O26" s="9" t="s">
        <v>20</v>
      </c>
    </row>
    <row r="27" spans="2:15" ht="20.25" customHeight="1">
      <c r="B27" s="10" t="s">
        <v>3</v>
      </c>
      <c r="C27" s="11">
        <f>C7</f>
        <v>0.36</v>
      </c>
      <c r="D27" s="12"/>
      <c r="E27" s="21" t="s">
        <v>27</v>
      </c>
      <c r="F27" s="13">
        <f aca="true" t="shared" si="3" ref="F27:F39">IF(ISBLANK(D27),"",ROUND(C27*D27,1))</f>
      </c>
      <c r="G27" s="14"/>
      <c r="H27" s="12"/>
      <c r="I27" s="21" t="s">
        <v>27</v>
      </c>
      <c r="J27" s="13">
        <f aca="true" t="shared" si="4" ref="J27:J39">IF(ISBLANK(H27),"",ROUND(C27*H27,1))</f>
      </c>
      <c r="K27" s="14"/>
      <c r="L27" s="12"/>
      <c r="M27" s="21" t="s">
        <v>27</v>
      </c>
      <c r="N27" s="13">
        <f aca="true" t="shared" si="5" ref="N27:N39">IF(ISBLANK(L27),"",ROUND(C27*L27,1))</f>
      </c>
      <c r="O27" s="14"/>
    </row>
    <row r="28" spans="2:15" ht="20.25" customHeight="1">
      <c r="B28" s="10" t="s">
        <v>28</v>
      </c>
      <c r="C28" s="15">
        <v>2.1</v>
      </c>
      <c r="D28" s="12"/>
      <c r="E28" s="21" t="s">
        <v>29</v>
      </c>
      <c r="F28" s="13">
        <f t="shared" si="3"/>
      </c>
      <c r="G28" s="14"/>
      <c r="H28" s="12"/>
      <c r="I28" s="21" t="s">
        <v>29</v>
      </c>
      <c r="J28" s="13">
        <f t="shared" si="4"/>
      </c>
      <c r="K28" s="14"/>
      <c r="L28" s="12"/>
      <c r="M28" s="21" t="s">
        <v>29</v>
      </c>
      <c r="N28" s="13">
        <f t="shared" si="5"/>
      </c>
      <c r="O28" s="14"/>
    </row>
    <row r="29" spans="2:15" ht="20.25" customHeight="1">
      <c r="B29" s="71" t="s">
        <v>64</v>
      </c>
      <c r="C29" s="15">
        <v>6</v>
      </c>
      <c r="D29" s="12"/>
      <c r="E29" s="21" t="s">
        <v>29</v>
      </c>
      <c r="F29" s="13">
        <f t="shared" si="3"/>
      </c>
      <c r="G29" s="14"/>
      <c r="H29" s="12"/>
      <c r="I29" s="21" t="s">
        <v>29</v>
      </c>
      <c r="J29" s="13">
        <f t="shared" si="4"/>
      </c>
      <c r="K29" s="14"/>
      <c r="L29" s="12"/>
      <c r="M29" s="21" t="s">
        <v>29</v>
      </c>
      <c r="N29" s="13">
        <f t="shared" si="5"/>
      </c>
      <c r="O29" s="14"/>
    </row>
    <row r="30" spans="2:15" ht="20.25" customHeight="1">
      <c r="B30" s="10" t="s">
        <v>6</v>
      </c>
      <c r="C30" s="15">
        <v>2.5</v>
      </c>
      <c r="D30" s="12"/>
      <c r="E30" s="21" t="s">
        <v>30</v>
      </c>
      <c r="F30" s="13">
        <f t="shared" si="3"/>
      </c>
      <c r="G30" s="14"/>
      <c r="H30" s="12"/>
      <c r="I30" s="21" t="s">
        <v>30</v>
      </c>
      <c r="J30" s="13">
        <f t="shared" si="4"/>
      </c>
      <c r="K30" s="14"/>
      <c r="L30" s="12"/>
      <c r="M30" s="21" t="s">
        <v>30</v>
      </c>
      <c r="N30" s="13">
        <f t="shared" si="5"/>
      </c>
      <c r="O30" s="14"/>
    </row>
    <row r="31" spans="2:15" ht="20.25" customHeight="1">
      <c r="B31" s="10" t="s">
        <v>7</v>
      </c>
      <c r="C31" s="15">
        <v>2.3</v>
      </c>
      <c r="D31" s="12"/>
      <c r="E31" s="21" t="s">
        <v>30</v>
      </c>
      <c r="F31" s="13">
        <f t="shared" si="3"/>
      </c>
      <c r="G31" s="14"/>
      <c r="H31" s="12"/>
      <c r="I31" s="21" t="s">
        <v>30</v>
      </c>
      <c r="J31" s="13">
        <f t="shared" si="4"/>
      </c>
      <c r="K31" s="14"/>
      <c r="L31" s="12"/>
      <c r="M31" s="21" t="s">
        <v>30</v>
      </c>
      <c r="N31" s="13">
        <f t="shared" si="5"/>
      </c>
      <c r="O31" s="14"/>
    </row>
    <row r="32" spans="2:15" ht="20.25" customHeight="1">
      <c r="B32" s="16" t="s">
        <v>5</v>
      </c>
      <c r="C32" s="15">
        <v>2.6</v>
      </c>
      <c r="D32" s="12"/>
      <c r="E32" s="21" t="s">
        <v>31</v>
      </c>
      <c r="F32" s="13">
        <f t="shared" si="3"/>
      </c>
      <c r="G32" s="14"/>
      <c r="H32" s="12"/>
      <c r="I32" s="21" t="s">
        <v>31</v>
      </c>
      <c r="J32" s="13">
        <f t="shared" si="4"/>
      </c>
      <c r="K32" s="14"/>
      <c r="L32" s="12"/>
      <c r="M32" s="21" t="s">
        <v>31</v>
      </c>
      <c r="N32" s="13">
        <f t="shared" si="5"/>
      </c>
      <c r="O32" s="14"/>
    </row>
    <row r="33" spans="2:15" ht="20.25" customHeight="1">
      <c r="B33" s="16" t="s">
        <v>32</v>
      </c>
      <c r="C33" s="11">
        <v>0.58</v>
      </c>
      <c r="D33" s="12"/>
      <c r="E33" s="21" t="s">
        <v>33</v>
      </c>
      <c r="F33" s="13">
        <f t="shared" si="3"/>
      </c>
      <c r="G33" s="14"/>
      <c r="H33" s="12"/>
      <c r="I33" s="21" t="s">
        <v>33</v>
      </c>
      <c r="J33" s="13">
        <f t="shared" si="4"/>
      </c>
      <c r="K33" s="14"/>
      <c r="L33" s="12"/>
      <c r="M33" s="21" t="s">
        <v>33</v>
      </c>
      <c r="N33" s="13">
        <f t="shared" si="5"/>
      </c>
      <c r="O33" s="14"/>
    </row>
    <row r="34" spans="2:15" ht="20.25" customHeight="1">
      <c r="B34" s="71" t="s">
        <v>62</v>
      </c>
      <c r="C34" s="11">
        <v>0.1</v>
      </c>
      <c r="D34" s="12"/>
      <c r="E34" s="21" t="s">
        <v>24</v>
      </c>
      <c r="F34" s="13">
        <f t="shared" si="3"/>
      </c>
      <c r="G34" s="108"/>
      <c r="H34" s="12"/>
      <c r="I34" s="21" t="s">
        <v>24</v>
      </c>
      <c r="J34" s="13">
        <f t="shared" si="4"/>
      </c>
      <c r="K34" s="108"/>
      <c r="L34" s="12"/>
      <c r="M34" s="21" t="s">
        <v>24</v>
      </c>
      <c r="N34" s="13">
        <f t="shared" si="5"/>
      </c>
      <c r="O34" s="108"/>
    </row>
    <row r="35" spans="2:15" ht="20.25" customHeight="1">
      <c r="B35" s="16" t="s">
        <v>14</v>
      </c>
      <c r="C35" s="11">
        <v>0.07</v>
      </c>
      <c r="D35" s="12"/>
      <c r="E35" s="21" t="s">
        <v>24</v>
      </c>
      <c r="F35" s="13">
        <f t="shared" si="3"/>
      </c>
      <c r="G35" s="108"/>
      <c r="H35" s="12"/>
      <c r="I35" s="21" t="s">
        <v>24</v>
      </c>
      <c r="J35" s="13">
        <f t="shared" si="4"/>
      </c>
      <c r="K35" s="108"/>
      <c r="L35" s="12"/>
      <c r="M35" s="21" t="s">
        <v>24</v>
      </c>
      <c r="N35" s="13">
        <f t="shared" si="5"/>
      </c>
      <c r="O35" s="108"/>
    </row>
    <row r="36" spans="2:15" ht="20.25" customHeight="1">
      <c r="B36" s="16" t="s">
        <v>15</v>
      </c>
      <c r="C36" s="11">
        <v>0.11</v>
      </c>
      <c r="D36" s="12"/>
      <c r="E36" s="21" t="s">
        <v>24</v>
      </c>
      <c r="F36" s="13">
        <f t="shared" si="3"/>
      </c>
      <c r="G36" s="108"/>
      <c r="H36" s="12"/>
      <c r="I36" s="21" t="s">
        <v>24</v>
      </c>
      <c r="J36" s="13">
        <f t="shared" si="4"/>
      </c>
      <c r="K36" s="108"/>
      <c r="L36" s="12"/>
      <c r="M36" s="21" t="s">
        <v>24</v>
      </c>
      <c r="N36" s="13">
        <f t="shared" si="5"/>
      </c>
      <c r="O36" s="108"/>
    </row>
    <row r="37" spans="2:15" ht="20.25" customHeight="1">
      <c r="B37" s="16" t="s">
        <v>16</v>
      </c>
      <c r="C37" s="11">
        <v>0.16</v>
      </c>
      <c r="D37" s="12"/>
      <c r="E37" s="21" t="s">
        <v>24</v>
      </c>
      <c r="F37" s="13">
        <f t="shared" si="3"/>
      </c>
      <c r="G37" s="108"/>
      <c r="H37" s="12"/>
      <c r="I37" s="21" t="s">
        <v>24</v>
      </c>
      <c r="J37" s="13">
        <f t="shared" si="4"/>
      </c>
      <c r="K37" s="108"/>
      <c r="L37" s="12"/>
      <c r="M37" s="21" t="s">
        <v>24</v>
      </c>
      <c r="N37" s="13">
        <f t="shared" si="5"/>
      </c>
      <c r="O37" s="108"/>
    </row>
    <row r="38" spans="2:15" ht="20.25" customHeight="1">
      <c r="B38" s="16" t="s">
        <v>17</v>
      </c>
      <c r="C38" s="18">
        <v>0.008</v>
      </c>
      <c r="D38" s="12"/>
      <c r="E38" s="21" t="s">
        <v>25</v>
      </c>
      <c r="F38" s="13">
        <f t="shared" si="3"/>
      </c>
      <c r="G38" s="108"/>
      <c r="H38" s="12"/>
      <c r="I38" s="21" t="s">
        <v>25</v>
      </c>
      <c r="J38" s="13">
        <f t="shared" si="4"/>
      </c>
      <c r="K38" s="108"/>
      <c r="L38" s="12"/>
      <c r="M38" s="21" t="s">
        <v>25</v>
      </c>
      <c r="N38" s="13">
        <f t="shared" si="5"/>
      </c>
      <c r="O38" s="108"/>
    </row>
    <row r="39" spans="2:15" ht="20.25" customHeight="1">
      <c r="B39" s="16" t="s">
        <v>11</v>
      </c>
      <c r="C39" s="11">
        <v>0.84</v>
      </c>
      <c r="D39" s="12"/>
      <c r="E39" s="21" t="s">
        <v>35</v>
      </c>
      <c r="F39" s="13">
        <f t="shared" si="3"/>
      </c>
      <c r="G39" s="108"/>
      <c r="H39" s="12"/>
      <c r="I39" s="21" t="s">
        <v>35</v>
      </c>
      <c r="J39" s="13">
        <f t="shared" si="4"/>
      </c>
      <c r="K39" s="108"/>
      <c r="L39" s="12"/>
      <c r="M39" s="21" t="s">
        <v>35</v>
      </c>
      <c r="N39" s="13">
        <f t="shared" si="5"/>
      </c>
      <c r="O39" s="108"/>
    </row>
    <row r="40" spans="2:15" ht="24.75" customHeight="1">
      <c r="B40" s="98" t="s">
        <v>18</v>
      </c>
      <c r="C40" s="110"/>
      <c r="D40" s="118"/>
      <c r="E40" s="119"/>
      <c r="F40" s="27">
        <f>IF(COUNT(D27:D39)=0,"",SUM(F27:F39))</f>
      </c>
      <c r="G40" s="19">
        <f>IF(COUNT(G27:G33)=0,"",SUM(G27:G33))</f>
      </c>
      <c r="H40" s="118"/>
      <c r="I40" s="119"/>
      <c r="J40" s="27">
        <f>IF(COUNT(H27:H39)=0,"",SUM(J27:J39))</f>
      </c>
      <c r="K40" s="19">
        <f>IF(COUNT(K27:K33)=0,"",SUM(K27:K33))</f>
      </c>
      <c r="L40" s="118"/>
      <c r="M40" s="119"/>
      <c r="N40" s="27">
        <f>IF(COUNT(L27:L39)=0,"",SUM(N27:N39))</f>
      </c>
      <c r="O40" s="19">
        <f>IF(COUNT(O27:O33)=0,"",SUM(O27:O33))</f>
      </c>
    </row>
    <row r="41" spans="2:15" ht="38.25" customHeight="1">
      <c r="B41" s="89" t="s">
        <v>36</v>
      </c>
      <c r="C41" s="90"/>
      <c r="D41" s="118"/>
      <c r="E41" s="119"/>
      <c r="F41" s="28">
        <f>IF(COUNT(D27:D39)=0,"",IF(COUNT($F$3)=0,"",ROUND(F40/$F$3,1)))</f>
      </c>
      <c r="G41" s="17"/>
      <c r="H41" s="118"/>
      <c r="I41" s="119"/>
      <c r="J41" s="28">
        <f>IF(COUNT(H27:H39)=0,"",IF(COUNT($F$3)=0,"",ROUND(J40/$F$3,1)))</f>
      </c>
      <c r="K41" s="17"/>
      <c r="L41" s="118"/>
      <c r="M41" s="119"/>
      <c r="N41" s="28">
        <f>IF(COUNT(L27:L39)=0,"",IF(COUNT($F$3)=0,"",ROUND(N40/$F$3,1)))</f>
      </c>
      <c r="O41" s="17"/>
    </row>
    <row r="42" spans="2:15" ht="38.25" customHeight="1" thickBot="1">
      <c r="B42" s="102" t="s">
        <v>42</v>
      </c>
      <c r="C42" s="103"/>
      <c r="D42" s="114"/>
      <c r="E42" s="115"/>
      <c r="F42" s="36">
        <f>IF(COUNT(D27:D39)=0,"",IF(COUNT('1年目'!D29:D41)=0,"",ROUND('２年目'!F40-'1年目'!F42,1)))</f>
      </c>
      <c r="G42" s="37">
        <f>IF(COUNT(G27:G33)=0,"",IF(COUNT('1年目'!G29:G35)=0,"",ROUND('２年目'!G40-'1年目'!G42,1)))</f>
      </c>
      <c r="H42" s="114"/>
      <c r="I42" s="115"/>
      <c r="J42" s="36">
        <f>IF(COUNT(H27:H39)=0,"",IF(COUNT('1年目'!H29:H41)=0,"",ROUND('２年目'!J40-'1年目'!J42,1)))</f>
      </c>
      <c r="K42" s="37">
        <f>IF(COUNT(K27:K33)=0,"",IF(COUNT('1年目'!K29:K35)=0,"",ROUND('２年目'!K40-'1年目'!K42,1)))</f>
      </c>
      <c r="L42" s="114"/>
      <c r="M42" s="115"/>
      <c r="N42" s="36">
        <f>IF(COUNT(L27:L39)=0,"",IF(COUNT('1年目'!L29:L41)=0,"",ROUND('２年目'!N40-'1年目'!N42,1)))</f>
      </c>
      <c r="O42" s="38">
        <f>IF(COUNT(O27:O33)=0,"",IF(COUNT('1年目'!O29:O35)=0,"",ROUND('２年目'!O40-'1年目'!O42,1)))</f>
      </c>
    </row>
    <row r="44" ht="15" thickBot="1"/>
    <row r="45" spans="2:15" ht="24.75" customHeight="1">
      <c r="B45" s="111" t="s">
        <v>0</v>
      </c>
      <c r="C45" s="123" t="s">
        <v>26</v>
      </c>
      <c r="D45" s="122">
        <v>10</v>
      </c>
      <c r="E45" s="106"/>
      <c r="F45" s="121"/>
      <c r="G45" s="7" t="s">
        <v>2</v>
      </c>
      <c r="H45" s="120">
        <v>11</v>
      </c>
      <c r="I45" s="106"/>
      <c r="J45" s="121"/>
      <c r="K45" s="6" t="s">
        <v>2</v>
      </c>
      <c r="L45" s="87">
        <v>12</v>
      </c>
      <c r="M45" s="124"/>
      <c r="N45" s="125"/>
      <c r="O45" s="7" t="s">
        <v>2</v>
      </c>
    </row>
    <row r="46" spans="2:15" ht="20.25" customHeight="1">
      <c r="B46" s="98"/>
      <c r="C46" s="101"/>
      <c r="D46" s="116" t="s">
        <v>1</v>
      </c>
      <c r="E46" s="117"/>
      <c r="F46" s="8" t="s">
        <v>19</v>
      </c>
      <c r="G46" s="9" t="s">
        <v>20</v>
      </c>
      <c r="H46" s="116" t="s">
        <v>1</v>
      </c>
      <c r="I46" s="117"/>
      <c r="J46" s="8" t="s">
        <v>19</v>
      </c>
      <c r="K46" s="9" t="s">
        <v>20</v>
      </c>
      <c r="L46" s="116" t="s">
        <v>1</v>
      </c>
      <c r="M46" s="117"/>
      <c r="N46" s="8" t="s">
        <v>19</v>
      </c>
      <c r="O46" s="9" t="s">
        <v>20</v>
      </c>
    </row>
    <row r="47" spans="2:15" ht="20.25" customHeight="1">
      <c r="B47" s="10" t="s">
        <v>3</v>
      </c>
      <c r="C47" s="11">
        <f aca="true" t="shared" si="6" ref="C47:C53">C7</f>
        <v>0.36</v>
      </c>
      <c r="D47" s="12"/>
      <c r="E47" s="21" t="s">
        <v>27</v>
      </c>
      <c r="F47" s="13">
        <f aca="true" t="shared" si="7" ref="F47:F59">IF(ISBLANK(D47),"",ROUND(C47*D47,1))</f>
      </c>
      <c r="G47" s="14"/>
      <c r="H47" s="12"/>
      <c r="I47" s="21" t="s">
        <v>27</v>
      </c>
      <c r="J47" s="13">
        <f aca="true" t="shared" si="8" ref="J47:J59">IF(ISBLANK(H47),"",ROUND(C47*H47,1))</f>
      </c>
      <c r="K47" s="14"/>
      <c r="L47" s="12"/>
      <c r="M47" s="21" t="s">
        <v>27</v>
      </c>
      <c r="N47" s="13">
        <f aca="true" t="shared" si="9" ref="N47:N59">IF(ISBLANK(L47),"",ROUND(C47*L47,1))</f>
      </c>
      <c r="O47" s="14"/>
    </row>
    <row r="48" spans="2:15" ht="20.25" customHeight="1">
      <c r="B48" s="10" t="s">
        <v>28</v>
      </c>
      <c r="C48" s="15">
        <f t="shared" si="6"/>
        <v>2.1</v>
      </c>
      <c r="D48" s="12"/>
      <c r="E48" s="21" t="s">
        <v>29</v>
      </c>
      <c r="F48" s="13">
        <f t="shared" si="7"/>
      </c>
      <c r="G48" s="14"/>
      <c r="H48" s="12"/>
      <c r="I48" s="21" t="s">
        <v>29</v>
      </c>
      <c r="J48" s="13">
        <f t="shared" si="8"/>
      </c>
      <c r="K48" s="14"/>
      <c r="L48" s="12"/>
      <c r="M48" s="21" t="s">
        <v>29</v>
      </c>
      <c r="N48" s="13">
        <f t="shared" si="9"/>
      </c>
      <c r="O48" s="14"/>
    </row>
    <row r="49" spans="2:15" ht="20.25" customHeight="1">
      <c r="B49" s="71" t="s">
        <v>64</v>
      </c>
      <c r="C49" s="15">
        <f t="shared" si="6"/>
        <v>6</v>
      </c>
      <c r="D49" s="12"/>
      <c r="E49" s="21" t="s">
        <v>29</v>
      </c>
      <c r="F49" s="13">
        <f t="shared" si="7"/>
      </c>
      <c r="G49" s="14"/>
      <c r="H49" s="12"/>
      <c r="I49" s="21" t="s">
        <v>29</v>
      </c>
      <c r="J49" s="13">
        <f t="shared" si="8"/>
      </c>
      <c r="K49" s="14"/>
      <c r="L49" s="12"/>
      <c r="M49" s="21" t="s">
        <v>29</v>
      </c>
      <c r="N49" s="13">
        <f t="shared" si="9"/>
      </c>
      <c r="O49" s="14"/>
    </row>
    <row r="50" spans="2:15" ht="20.25" customHeight="1">
      <c r="B50" s="10" t="s">
        <v>6</v>
      </c>
      <c r="C50" s="15">
        <f t="shared" si="6"/>
        <v>2.5</v>
      </c>
      <c r="D50" s="12"/>
      <c r="E50" s="21" t="s">
        <v>30</v>
      </c>
      <c r="F50" s="13">
        <f t="shared" si="7"/>
      </c>
      <c r="G50" s="14"/>
      <c r="H50" s="12"/>
      <c r="I50" s="21" t="s">
        <v>30</v>
      </c>
      <c r="J50" s="13">
        <f t="shared" si="8"/>
      </c>
      <c r="K50" s="14"/>
      <c r="L50" s="12"/>
      <c r="M50" s="21" t="s">
        <v>30</v>
      </c>
      <c r="N50" s="13">
        <f t="shared" si="9"/>
      </c>
      <c r="O50" s="14"/>
    </row>
    <row r="51" spans="2:15" ht="20.25" customHeight="1">
      <c r="B51" s="10" t="s">
        <v>7</v>
      </c>
      <c r="C51" s="15">
        <f t="shared" si="6"/>
        <v>2.3</v>
      </c>
      <c r="D51" s="12"/>
      <c r="E51" s="21" t="s">
        <v>30</v>
      </c>
      <c r="F51" s="13">
        <f t="shared" si="7"/>
      </c>
      <c r="G51" s="14"/>
      <c r="H51" s="12"/>
      <c r="I51" s="21" t="s">
        <v>30</v>
      </c>
      <c r="J51" s="13">
        <f t="shared" si="8"/>
      </c>
      <c r="K51" s="14"/>
      <c r="L51" s="12"/>
      <c r="M51" s="21" t="s">
        <v>30</v>
      </c>
      <c r="N51" s="13">
        <f t="shared" si="9"/>
      </c>
      <c r="O51" s="14"/>
    </row>
    <row r="52" spans="2:15" ht="20.25" customHeight="1">
      <c r="B52" s="16" t="s">
        <v>5</v>
      </c>
      <c r="C52" s="15">
        <f t="shared" si="6"/>
        <v>2.6</v>
      </c>
      <c r="D52" s="12"/>
      <c r="E52" s="21" t="s">
        <v>31</v>
      </c>
      <c r="F52" s="13">
        <f t="shared" si="7"/>
      </c>
      <c r="G52" s="14"/>
      <c r="H52" s="12"/>
      <c r="I52" s="21" t="s">
        <v>31</v>
      </c>
      <c r="J52" s="13">
        <f t="shared" si="8"/>
      </c>
      <c r="K52" s="14"/>
      <c r="L52" s="12"/>
      <c r="M52" s="21" t="s">
        <v>31</v>
      </c>
      <c r="N52" s="13">
        <f t="shared" si="9"/>
      </c>
      <c r="O52" s="14"/>
    </row>
    <row r="53" spans="2:15" ht="20.25" customHeight="1">
      <c r="B53" s="16" t="s">
        <v>32</v>
      </c>
      <c r="C53" s="11">
        <f t="shared" si="6"/>
        <v>0.58</v>
      </c>
      <c r="D53" s="12"/>
      <c r="E53" s="21" t="s">
        <v>33</v>
      </c>
      <c r="F53" s="13">
        <f t="shared" si="7"/>
      </c>
      <c r="G53" s="14"/>
      <c r="H53" s="12"/>
      <c r="I53" s="21" t="s">
        <v>33</v>
      </c>
      <c r="J53" s="13">
        <f t="shared" si="8"/>
      </c>
      <c r="K53" s="14"/>
      <c r="L53" s="12"/>
      <c r="M53" s="21" t="s">
        <v>33</v>
      </c>
      <c r="N53" s="13">
        <f t="shared" si="9"/>
      </c>
      <c r="O53" s="14"/>
    </row>
    <row r="54" spans="2:15" ht="20.25" customHeight="1">
      <c r="B54" s="71" t="s">
        <v>62</v>
      </c>
      <c r="C54" s="11">
        <v>0.1</v>
      </c>
      <c r="D54" s="12"/>
      <c r="E54" s="21" t="s">
        <v>24</v>
      </c>
      <c r="F54" s="13">
        <f t="shared" si="7"/>
      </c>
      <c r="G54" s="108"/>
      <c r="H54" s="12"/>
      <c r="I54" s="21" t="s">
        <v>24</v>
      </c>
      <c r="J54" s="13">
        <f t="shared" si="8"/>
      </c>
      <c r="K54" s="108"/>
      <c r="L54" s="12"/>
      <c r="M54" s="21" t="s">
        <v>24</v>
      </c>
      <c r="N54" s="13">
        <f t="shared" si="9"/>
      </c>
      <c r="O54" s="108"/>
    </row>
    <row r="55" spans="2:15" ht="20.25" customHeight="1">
      <c r="B55" s="16" t="s">
        <v>14</v>
      </c>
      <c r="C55" s="11">
        <f>C15</f>
        <v>0.07</v>
      </c>
      <c r="D55" s="12"/>
      <c r="E55" s="21" t="s">
        <v>24</v>
      </c>
      <c r="F55" s="13">
        <f t="shared" si="7"/>
      </c>
      <c r="G55" s="108"/>
      <c r="H55" s="12"/>
      <c r="I55" s="21" t="s">
        <v>24</v>
      </c>
      <c r="J55" s="13">
        <f t="shared" si="8"/>
      </c>
      <c r="K55" s="108"/>
      <c r="L55" s="12"/>
      <c r="M55" s="21" t="s">
        <v>24</v>
      </c>
      <c r="N55" s="13">
        <f t="shared" si="9"/>
      </c>
      <c r="O55" s="108"/>
    </row>
    <row r="56" spans="2:15" ht="20.25" customHeight="1">
      <c r="B56" s="16" t="s">
        <v>15</v>
      </c>
      <c r="C56" s="11">
        <f>C16</f>
        <v>0.11</v>
      </c>
      <c r="D56" s="12"/>
      <c r="E56" s="21" t="s">
        <v>24</v>
      </c>
      <c r="F56" s="13">
        <f t="shared" si="7"/>
      </c>
      <c r="G56" s="108"/>
      <c r="H56" s="12"/>
      <c r="I56" s="21" t="s">
        <v>24</v>
      </c>
      <c r="J56" s="13">
        <f t="shared" si="8"/>
      </c>
      <c r="K56" s="108"/>
      <c r="L56" s="12"/>
      <c r="M56" s="21" t="s">
        <v>24</v>
      </c>
      <c r="N56" s="13">
        <f t="shared" si="9"/>
      </c>
      <c r="O56" s="108"/>
    </row>
    <row r="57" spans="2:15" ht="20.25" customHeight="1">
      <c r="B57" s="16" t="s">
        <v>16</v>
      </c>
      <c r="C57" s="11">
        <f>C17</f>
        <v>0.16</v>
      </c>
      <c r="D57" s="12"/>
      <c r="E57" s="21" t="s">
        <v>24</v>
      </c>
      <c r="F57" s="13">
        <f t="shared" si="7"/>
      </c>
      <c r="G57" s="108"/>
      <c r="H57" s="12"/>
      <c r="I57" s="21" t="s">
        <v>24</v>
      </c>
      <c r="J57" s="13">
        <f t="shared" si="8"/>
      </c>
      <c r="K57" s="108"/>
      <c r="L57" s="12"/>
      <c r="M57" s="21" t="s">
        <v>24</v>
      </c>
      <c r="N57" s="13">
        <f t="shared" si="9"/>
      </c>
      <c r="O57" s="108"/>
    </row>
    <row r="58" spans="2:15" ht="20.25" customHeight="1">
      <c r="B58" s="16" t="s">
        <v>17</v>
      </c>
      <c r="C58" s="18">
        <f>C18</f>
        <v>0.008</v>
      </c>
      <c r="D58" s="12"/>
      <c r="E58" s="21" t="s">
        <v>25</v>
      </c>
      <c r="F58" s="13">
        <f t="shared" si="7"/>
      </c>
      <c r="G58" s="108"/>
      <c r="H58" s="12"/>
      <c r="I58" s="21" t="s">
        <v>25</v>
      </c>
      <c r="J58" s="13">
        <f t="shared" si="8"/>
      </c>
      <c r="K58" s="108"/>
      <c r="L58" s="12"/>
      <c r="M58" s="21" t="s">
        <v>25</v>
      </c>
      <c r="N58" s="13">
        <f t="shared" si="9"/>
      </c>
      <c r="O58" s="108"/>
    </row>
    <row r="59" spans="2:15" ht="20.25" customHeight="1">
      <c r="B59" s="16" t="s">
        <v>11</v>
      </c>
      <c r="C59" s="11">
        <f>C19</f>
        <v>0.84</v>
      </c>
      <c r="D59" s="12"/>
      <c r="E59" s="21" t="s">
        <v>35</v>
      </c>
      <c r="F59" s="13">
        <f t="shared" si="7"/>
      </c>
      <c r="G59" s="108"/>
      <c r="H59" s="12"/>
      <c r="I59" s="21" t="s">
        <v>35</v>
      </c>
      <c r="J59" s="13">
        <f t="shared" si="8"/>
      </c>
      <c r="K59" s="108"/>
      <c r="L59" s="12"/>
      <c r="M59" s="21" t="s">
        <v>35</v>
      </c>
      <c r="N59" s="13">
        <f t="shared" si="9"/>
      </c>
      <c r="O59" s="108"/>
    </row>
    <row r="60" spans="2:15" ht="24.75" customHeight="1">
      <c r="B60" s="98" t="s">
        <v>18</v>
      </c>
      <c r="C60" s="110"/>
      <c r="D60" s="118"/>
      <c r="E60" s="119"/>
      <c r="F60" s="27">
        <f>IF(COUNT(D47:D59)=0,"",SUM(F47:F59))</f>
      </c>
      <c r="G60" s="19">
        <f>IF(COUNT(G47:G53)=0,"",SUM(G47:G53))</f>
      </c>
      <c r="H60" s="118"/>
      <c r="I60" s="119"/>
      <c r="J60" s="27">
        <f>IF(COUNT(H47:H59)=0,"",SUM(J47:J59))</f>
      </c>
      <c r="K60" s="19">
        <f>IF(COUNT(K47:K53)=0,"",SUM(K47:K53))</f>
      </c>
      <c r="L60" s="118"/>
      <c r="M60" s="119"/>
      <c r="N60" s="27">
        <f>IF(COUNT(L47:L59)=0,"",SUM(N47:N59))</f>
      </c>
      <c r="O60" s="19">
        <f>IF(COUNT(O47:O53)=0,"",SUM(O47:O53))</f>
      </c>
    </row>
    <row r="61" spans="2:15" ht="38.25" customHeight="1">
      <c r="B61" s="89" t="s">
        <v>36</v>
      </c>
      <c r="C61" s="90"/>
      <c r="D61" s="118"/>
      <c r="E61" s="119"/>
      <c r="F61" s="28">
        <f>IF(COUNT(D47:D59)=0,"",IF(COUNT($F$3)=0,"",ROUND(F60/$F$3,1)))</f>
      </c>
      <c r="G61" s="17"/>
      <c r="H61" s="118"/>
      <c r="I61" s="119"/>
      <c r="J61" s="28">
        <f>IF(COUNT(H47:H59)=0,"",IF(COUNT($F$3)=0,"",ROUND(J60/$F$3,1)))</f>
      </c>
      <c r="K61" s="17"/>
      <c r="L61" s="118"/>
      <c r="M61" s="119"/>
      <c r="N61" s="28">
        <f>IF(COUNT(L47:L59)=0,"",IF(COUNT($F$3)=0,"",ROUND(N60/$F$3,1)))</f>
      </c>
      <c r="O61" s="17"/>
    </row>
    <row r="62" spans="2:15" ht="38.25" customHeight="1" thickBot="1">
      <c r="B62" s="102" t="s">
        <v>42</v>
      </c>
      <c r="C62" s="103"/>
      <c r="D62" s="114"/>
      <c r="E62" s="115"/>
      <c r="F62" s="36">
        <f>IF(COUNT(D47:D59)=0,"",IF(COUNT('1年目'!D49:D61)=0,"",ROUND('２年目'!F60-'1年目'!F62,1)))</f>
      </c>
      <c r="G62" s="37">
        <f>IF(COUNT(G47:G53)=0,"",IF(COUNT('1年目'!G49:G55)=0,"",ROUND('２年目'!G60-'1年目'!G62,1)))</f>
      </c>
      <c r="H62" s="114"/>
      <c r="I62" s="115"/>
      <c r="J62" s="36">
        <f>IF(COUNT(H47:H59)=0,"",IF(COUNT('1年目'!H49:H61)=0,"",ROUND('２年目'!J60-'1年目'!J62,1)))</f>
      </c>
      <c r="K62" s="37">
        <f>IF(COUNT(K47:K53)=0,"",IF(COUNT('1年目'!K49:K55)=0,"",ROUND('２年目'!K60-'1年目'!K62,1)))</f>
      </c>
      <c r="L62" s="114"/>
      <c r="M62" s="115"/>
      <c r="N62" s="36">
        <f>IF(COUNT(L47:L59)=0,"",IF(COUNT('1年目'!L49:L61)=0,"",ROUND('２年目'!N60-'1年目'!N62,1)))</f>
      </c>
      <c r="O62" s="38">
        <f>IF(COUNT(O47:O53)=0,"",IF(COUNT('1年目'!O49:O55)=0,"",ROUND('２年目'!O60-'1年目'!O62,1)))</f>
      </c>
    </row>
    <row r="63" spans="2:23" ht="15.7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W63" s="23"/>
    </row>
    <row r="64" spans="2:23" ht="15.75" customHeight="1" thickBo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W64" s="23"/>
    </row>
    <row r="65" spans="2:15" ht="24.75" customHeight="1">
      <c r="B65" s="111" t="s">
        <v>0</v>
      </c>
      <c r="C65" s="123" t="s">
        <v>26</v>
      </c>
      <c r="D65" s="120">
        <v>1</v>
      </c>
      <c r="E65" s="106"/>
      <c r="F65" s="121"/>
      <c r="G65" s="6" t="s">
        <v>2</v>
      </c>
      <c r="H65" s="122">
        <v>2</v>
      </c>
      <c r="I65" s="106"/>
      <c r="J65" s="121"/>
      <c r="K65" s="7" t="s">
        <v>2</v>
      </c>
      <c r="L65" s="120">
        <v>3</v>
      </c>
      <c r="M65" s="106"/>
      <c r="N65" s="121"/>
      <c r="O65" s="7" t="s">
        <v>2</v>
      </c>
    </row>
    <row r="66" spans="2:15" ht="20.25" customHeight="1">
      <c r="B66" s="98"/>
      <c r="C66" s="101"/>
      <c r="D66" s="116" t="s">
        <v>1</v>
      </c>
      <c r="E66" s="117"/>
      <c r="F66" s="8" t="s">
        <v>19</v>
      </c>
      <c r="G66" s="9" t="s">
        <v>20</v>
      </c>
      <c r="H66" s="116" t="s">
        <v>1</v>
      </c>
      <c r="I66" s="117"/>
      <c r="J66" s="8" t="s">
        <v>19</v>
      </c>
      <c r="K66" s="9" t="s">
        <v>20</v>
      </c>
      <c r="L66" s="116" t="s">
        <v>1</v>
      </c>
      <c r="M66" s="117"/>
      <c r="N66" s="8" t="s">
        <v>19</v>
      </c>
      <c r="O66" s="9" t="s">
        <v>20</v>
      </c>
    </row>
    <row r="67" spans="2:15" ht="20.25" customHeight="1">
      <c r="B67" s="10" t="s">
        <v>3</v>
      </c>
      <c r="C67" s="11">
        <f>C7</f>
        <v>0.36</v>
      </c>
      <c r="D67" s="12"/>
      <c r="E67" s="21" t="s">
        <v>27</v>
      </c>
      <c r="F67" s="13">
        <f aca="true" t="shared" si="10" ref="F67:F79">IF(ISBLANK(D67),"",ROUND(C67*D67,1))</f>
      </c>
      <c r="G67" s="14"/>
      <c r="H67" s="12"/>
      <c r="I67" s="21" t="s">
        <v>27</v>
      </c>
      <c r="J67" s="13">
        <f aca="true" t="shared" si="11" ref="J67:J79">IF(ISBLANK(H67),"",ROUND(C67*H67,1))</f>
      </c>
      <c r="K67" s="14"/>
      <c r="L67" s="12"/>
      <c r="M67" s="21" t="s">
        <v>27</v>
      </c>
      <c r="N67" s="13">
        <f aca="true" t="shared" si="12" ref="N67:N79">IF(ISBLANK(L67),"",ROUND(C67*L67,1))</f>
      </c>
      <c r="O67" s="14"/>
    </row>
    <row r="68" spans="2:15" ht="20.25" customHeight="1">
      <c r="B68" s="10" t="s">
        <v>28</v>
      </c>
      <c r="C68" s="15">
        <f aca="true" t="shared" si="13" ref="C68:C79">C28</f>
        <v>2.1</v>
      </c>
      <c r="D68" s="12"/>
      <c r="E68" s="21" t="s">
        <v>29</v>
      </c>
      <c r="F68" s="13">
        <f t="shared" si="10"/>
      </c>
      <c r="G68" s="14"/>
      <c r="H68" s="12"/>
      <c r="I68" s="21" t="s">
        <v>29</v>
      </c>
      <c r="J68" s="13">
        <f t="shared" si="11"/>
      </c>
      <c r="K68" s="14"/>
      <c r="L68" s="12"/>
      <c r="M68" s="21" t="s">
        <v>29</v>
      </c>
      <c r="N68" s="13">
        <f t="shared" si="12"/>
      </c>
      <c r="O68" s="14"/>
    </row>
    <row r="69" spans="2:15" ht="20.25" customHeight="1">
      <c r="B69" s="71" t="s">
        <v>64</v>
      </c>
      <c r="C69" s="15">
        <f t="shared" si="13"/>
        <v>6</v>
      </c>
      <c r="D69" s="12"/>
      <c r="E69" s="21" t="s">
        <v>29</v>
      </c>
      <c r="F69" s="13">
        <f t="shared" si="10"/>
      </c>
      <c r="G69" s="14"/>
      <c r="H69" s="12"/>
      <c r="I69" s="21" t="s">
        <v>29</v>
      </c>
      <c r="J69" s="13">
        <f t="shared" si="11"/>
      </c>
      <c r="K69" s="14"/>
      <c r="L69" s="12"/>
      <c r="M69" s="21" t="s">
        <v>29</v>
      </c>
      <c r="N69" s="13">
        <f t="shared" si="12"/>
      </c>
      <c r="O69" s="14"/>
    </row>
    <row r="70" spans="2:15" ht="20.25" customHeight="1">
      <c r="B70" s="10" t="s">
        <v>6</v>
      </c>
      <c r="C70" s="15">
        <f t="shared" si="13"/>
        <v>2.5</v>
      </c>
      <c r="D70" s="12"/>
      <c r="E70" s="21" t="s">
        <v>30</v>
      </c>
      <c r="F70" s="13">
        <f t="shared" si="10"/>
      </c>
      <c r="G70" s="14"/>
      <c r="H70" s="12"/>
      <c r="I70" s="21" t="s">
        <v>30</v>
      </c>
      <c r="J70" s="13">
        <f t="shared" si="11"/>
      </c>
      <c r="K70" s="14"/>
      <c r="L70" s="12"/>
      <c r="M70" s="21" t="s">
        <v>30</v>
      </c>
      <c r="N70" s="13">
        <f t="shared" si="12"/>
      </c>
      <c r="O70" s="14"/>
    </row>
    <row r="71" spans="2:15" ht="20.25" customHeight="1">
      <c r="B71" s="10" t="s">
        <v>7</v>
      </c>
      <c r="C71" s="15">
        <f t="shared" si="13"/>
        <v>2.3</v>
      </c>
      <c r="D71" s="12"/>
      <c r="E71" s="21" t="s">
        <v>30</v>
      </c>
      <c r="F71" s="13">
        <f t="shared" si="10"/>
      </c>
      <c r="G71" s="14"/>
      <c r="H71" s="12"/>
      <c r="I71" s="21" t="s">
        <v>30</v>
      </c>
      <c r="J71" s="13">
        <f t="shared" si="11"/>
      </c>
      <c r="K71" s="14"/>
      <c r="L71" s="12"/>
      <c r="M71" s="21" t="s">
        <v>30</v>
      </c>
      <c r="N71" s="13">
        <f t="shared" si="12"/>
      </c>
      <c r="O71" s="14"/>
    </row>
    <row r="72" spans="2:15" ht="20.25" customHeight="1">
      <c r="B72" s="16" t="s">
        <v>5</v>
      </c>
      <c r="C72" s="15">
        <f t="shared" si="13"/>
        <v>2.6</v>
      </c>
      <c r="D72" s="12"/>
      <c r="E72" s="21" t="s">
        <v>31</v>
      </c>
      <c r="F72" s="13">
        <f t="shared" si="10"/>
      </c>
      <c r="G72" s="14"/>
      <c r="H72" s="12"/>
      <c r="I72" s="21" t="s">
        <v>31</v>
      </c>
      <c r="J72" s="13">
        <f t="shared" si="11"/>
      </c>
      <c r="K72" s="14"/>
      <c r="L72" s="12"/>
      <c r="M72" s="21" t="s">
        <v>31</v>
      </c>
      <c r="N72" s="13">
        <f t="shared" si="12"/>
      </c>
      <c r="O72" s="14"/>
    </row>
    <row r="73" spans="2:15" ht="20.25" customHeight="1">
      <c r="B73" s="16" t="s">
        <v>32</v>
      </c>
      <c r="C73" s="11">
        <f t="shared" si="13"/>
        <v>0.58</v>
      </c>
      <c r="D73" s="12"/>
      <c r="E73" s="21" t="s">
        <v>33</v>
      </c>
      <c r="F73" s="13">
        <f t="shared" si="10"/>
      </c>
      <c r="G73" s="14"/>
      <c r="H73" s="12"/>
      <c r="I73" s="21" t="s">
        <v>33</v>
      </c>
      <c r="J73" s="13">
        <f t="shared" si="11"/>
      </c>
      <c r="K73" s="14"/>
      <c r="L73" s="12"/>
      <c r="M73" s="21" t="s">
        <v>33</v>
      </c>
      <c r="N73" s="13">
        <f t="shared" si="12"/>
      </c>
      <c r="O73" s="14"/>
    </row>
    <row r="74" spans="2:15" ht="20.25" customHeight="1">
      <c r="B74" s="71" t="s">
        <v>62</v>
      </c>
      <c r="C74" s="11">
        <v>0.1</v>
      </c>
      <c r="D74" s="12"/>
      <c r="E74" s="21" t="s">
        <v>24</v>
      </c>
      <c r="F74" s="13">
        <f>IF(ISBLANK(D74),"",ROUND(C74*D74,1))</f>
      </c>
      <c r="G74" s="108"/>
      <c r="H74" s="12"/>
      <c r="I74" s="21" t="s">
        <v>24</v>
      </c>
      <c r="J74" s="13">
        <f t="shared" si="11"/>
      </c>
      <c r="K74" s="108"/>
      <c r="L74" s="12"/>
      <c r="M74" s="21" t="s">
        <v>24</v>
      </c>
      <c r="N74" s="13">
        <f t="shared" si="12"/>
      </c>
      <c r="O74" s="108"/>
    </row>
    <row r="75" spans="2:15" ht="20.25" customHeight="1">
      <c r="B75" s="16" t="s">
        <v>14</v>
      </c>
      <c r="C75" s="11">
        <f t="shared" si="13"/>
        <v>0.07</v>
      </c>
      <c r="D75" s="12"/>
      <c r="E75" s="21" t="s">
        <v>24</v>
      </c>
      <c r="F75" s="13">
        <f t="shared" si="10"/>
      </c>
      <c r="G75" s="108"/>
      <c r="H75" s="12"/>
      <c r="I75" s="21" t="s">
        <v>24</v>
      </c>
      <c r="J75" s="13">
        <f t="shared" si="11"/>
      </c>
      <c r="K75" s="108"/>
      <c r="L75" s="12"/>
      <c r="M75" s="21" t="s">
        <v>24</v>
      </c>
      <c r="N75" s="13">
        <f t="shared" si="12"/>
      </c>
      <c r="O75" s="108"/>
    </row>
    <row r="76" spans="2:15" ht="20.25" customHeight="1">
      <c r="B76" s="16" t="s">
        <v>15</v>
      </c>
      <c r="C76" s="11">
        <f t="shared" si="13"/>
        <v>0.11</v>
      </c>
      <c r="D76" s="12"/>
      <c r="E76" s="21" t="s">
        <v>24</v>
      </c>
      <c r="F76" s="13">
        <f t="shared" si="10"/>
      </c>
      <c r="G76" s="108"/>
      <c r="H76" s="12"/>
      <c r="I76" s="21" t="s">
        <v>24</v>
      </c>
      <c r="J76" s="13">
        <f t="shared" si="11"/>
      </c>
      <c r="K76" s="108"/>
      <c r="L76" s="12"/>
      <c r="M76" s="21" t="s">
        <v>24</v>
      </c>
      <c r="N76" s="13">
        <f t="shared" si="12"/>
      </c>
      <c r="O76" s="108"/>
    </row>
    <row r="77" spans="2:15" ht="20.25" customHeight="1">
      <c r="B77" s="16" t="s">
        <v>16</v>
      </c>
      <c r="C77" s="11">
        <f t="shared" si="13"/>
        <v>0.16</v>
      </c>
      <c r="D77" s="12"/>
      <c r="E77" s="21" t="s">
        <v>24</v>
      </c>
      <c r="F77" s="13">
        <f t="shared" si="10"/>
      </c>
      <c r="G77" s="108"/>
      <c r="H77" s="12"/>
      <c r="I77" s="21" t="s">
        <v>24</v>
      </c>
      <c r="J77" s="13">
        <f t="shared" si="11"/>
      </c>
      <c r="K77" s="108"/>
      <c r="L77" s="12"/>
      <c r="M77" s="21" t="s">
        <v>24</v>
      </c>
      <c r="N77" s="13">
        <f t="shared" si="12"/>
      </c>
      <c r="O77" s="108"/>
    </row>
    <row r="78" spans="2:15" ht="20.25" customHeight="1">
      <c r="B78" s="16" t="s">
        <v>17</v>
      </c>
      <c r="C78" s="18">
        <f t="shared" si="13"/>
        <v>0.008</v>
      </c>
      <c r="D78" s="12"/>
      <c r="E78" s="21" t="s">
        <v>25</v>
      </c>
      <c r="F78" s="13">
        <f t="shared" si="10"/>
      </c>
      <c r="G78" s="108"/>
      <c r="H78" s="12"/>
      <c r="I78" s="21" t="s">
        <v>25</v>
      </c>
      <c r="J78" s="13">
        <f t="shared" si="11"/>
      </c>
      <c r="K78" s="108"/>
      <c r="L78" s="12"/>
      <c r="M78" s="21" t="s">
        <v>25</v>
      </c>
      <c r="N78" s="13">
        <f t="shared" si="12"/>
      </c>
      <c r="O78" s="108"/>
    </row>
    <row r="79" spans="2:15" ht="20.25" customHeight="1">
      <c r="B79" s="16" t="s">
        <v>11</v>
      </c>
      <c r="C79" s="11">
        <f t="shared" si="13"/>
        <v>0.84</v>
      </c>
      <c r="D79" s="12"/>
      <c r="E79" s="21" t="s">
        <v>35</v>
      </c>
      <c r="F79" s="13">
        <f t="shared" si="10"/>
      </c>
      <c r="G79" s="108"/>
      <c r="H79" s="12"/>
      <c r="I79" s="21" t="s">
        <v>35</v>
      </c>
      <c r="J79" s="13">
        <f t="shared" si="11"/>
      </c>
      <c r="K79" s="108"/>
      <c r="L79" s="12"/>
      <c r="M79" s="21" t="s">
        <v>35</v>
      </c>
      <c r="N79" s="13">
        <f t="shared" si="12"/>
      </c>
      <c r="O79" s="108"/>
    </row>
    <row r="80" spans="2:15" ht="24.75" customHeight="1">
      <c r="B80" s="98" t="s">
        <v>18</v>
      </c>
      <c r="C80" s="110"/>
      <c r="D80" s="118"/>
      <c r="E80" s="119"/>
      <c r="F80" s="27">
        <f>IF(COUNT(D67:D79)=0,"",SUM(F67:F79))</f>
      </c>
      <c r="G80" s="19">
        <f>IF(COUNT(G67:G73)=0,"",SUM(G67:G73))</f>
      </c>
      <c r="H80" s="118"/>
      <c r="I80" s="119"/>
      <c r="J80" s="27">
        <f>IF(COUNT(H67:H79)=0,"",SUM(J67:J79))</f>
      </c>
      <c r="K80" s="19">
        <f>IF(COUNT(K67:K73)=0,"",SUM(K67:K73))</f>
      </c>
      <c r="L80" s="118"/>
      <c r="M80" s="119"/>
      <c r="N80" s="27">
        <f>IF(COUNT(L67:L79)=0,"",SUM(N67:N79))</f>
      </c>
      <c r="O80" s="19">
        <f>IF(COUNT(O67:O73)=0,"",SUM(O67:O73))</f>
      </c>
    </row>
    <row r="81" spans="2:15" ht="38.25" customHeight="1">
      <c r="B81" s="89" t="s">
        <v>36</v>
      </c>
      <c r="C81" s="90"/>
      <c r="D81" s="118"/>
      <c r="E81" s="119"/>
      <c r="F81" s="28">
        <f>IF(COUNT(D67:D79)=0,"",IF(COUNT($F$3)=0,"",ROUND(F80/$F$3,1)))</f>
      </c>
      <c r="G81" s="17"/>
      <c r="H81" s="118"/>
      <c r="I81" s="119"/>
      <c r="J81" s="28">
        <f>IF(COUNT(H67:H79)=0,"",IF(COUNT($F$3)=0,"",ROUND(J80/$F$3,1)))</f>
      </c>
      <c r="K81" s="17"/>
      <c r="L81" s="118"/>
      <c r="M81" s="119"/>
      <c r="N81" s="28">
        <f>IF(COUNT(L67:L79)=0,"",IF(COUNT($F$3)=0,"",ROUND(N80/$F$3,1)))</f>
      </c>
      <c r="O81" s="17"/>
    </row>
    <row r="82" spans="2:15" ht="38.25" customHeight="1" thickBot="1">
      <c r="B82" s="102" t="s">
        <v>42</v>
      </c>
      <c r="C82" s="103"/>
      <c r="D82" s="114"/>
      <c r="E82" s="115"/>
      <c r="F82" s="36">
        <f>IF(COUNT(D67:D79)=0,"",IF(COUNT('1年目'!D69:D81)=0,"",ROUND('２年目'!F80-'1年目'!F82,1)))</f>
      </c>
      <c r="G82" s="37">
        <f>IF(COUNT(G67:G73)=0,"",IF(COUNT('1年目'!G69:G75)=0,"",ROUND('２年目'!G80-'1年目'!G82,1)))</f>
      </c>
      <c r="H82" s="114"/>
      <c r="I82" s="115"/>
      <c r="J82" s="36">
        <f>IF(COUNT(H67:H79)=0,"",IF(COUNT('1年目'!H69:H81)=0,"",ROUND('２年目'!J80-'1年目'!J82,1)))</f>
      </c>
      <c r="K82" s="37">
        <f>IF(COUNT(K67:K73)=0,"",IF(COUNT('1年目'!K69:K75)=0,"",ROUND('２年目'!K80-'1年目'!K82,1)))</f>
      </c>
      <c r="L82" s="114"/>
      <c r="M82" s="115"/>
      <c r="N82" s="36">
        <f>IF(COUNT(L67:L79)=0,"",IF(COUNT('1年目'!L69:L81)=0,"",ROUND('２年目'!N80-'1年目'!N82,1)))</f>
      </c>
      <c r="O82" s="38">
        <f>IF(COUNT(O67:O73)=0,"",IF(COUNT('1年目'!O69:O75)=0,"",ROUND('２年目'!O80-'1年目'!O82,1)))</f>
      </c>
    </row>
    <row r="83" spans="2:23" ht="15.75" customHeigh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W83" s="23"/>
    </row>
    <row r="84" spans="2:30" ht="15.75" customHeight="1" thickBo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AD84" s="23"/>
    </row>
    <row r="85" spans="2:15" ht="24.75" customHeight="1">
      <c r="B85" s="111" t="s">
        <v>0</v>
      </c>
      <c r="C85" s="112" t="s">
        <v>26</v>
      </c>
      <c r="D85" s="109" t="s">
        <v>8</v>
      </c>
      <c r="E85" s="106"/>
      <c r="F85" s="106"/>
      <c r="G85" s="107"/>
      <c r="H85" s="109" t="s">
        <v>9</v>
      </c>
      <c r="I85" s="106"/>
      <c r="J85" s="106"/>
      <c r="K85" s="107"/>
      <c r="L85" s="106" t="s">
        <v>10</v>
      </c>
      <c r="M85" s="106"/>
      <c r="N85" s="106"/>
      <c r="O85" s="107"/>
    </row>
    <row r="86" spans="2:15" ht="20.25" customHeight="1">
      <c r="B86" s="98"/>
      <c r="C86" s="113"/>
      <c r="D86" s="116" t="s">
        <v>1</v>
      </c>
      <c r="E86" s="117"/>
      <c r="F86" s="8" t="s">
        <v>19</v>
      </c>
      <c r="G86" s="9" t="s">
        <v>20</v>
      </c>
      <c r="H86" s="116" t="s">
        <v>1</v>
      </c>
      <c r="I86" s="117"/>
      <c r="J86" s="8" t="s">
        <v>19</v>
      </c>
      <c r="K86" s="9" t="s">
        <v>20</v>
      </c>
      <c r="L86" s="116" t="s">
        <v>1</v>
      </c>
      <c r="M86" s="117"/>
      <c r="N86" s="8" t="s">
        <v>19</v>
      </c>
      <c r="O86" s="9" t="s">
        <v>20</v>
      </c>
    </row>
    <row r="87" spans="2:15" ht="20.25" customHeight="1">
      <c r="B87" s="10" t="s">
        <v>3</v>
      </c>
      <c r="C87" s="24">
        <f>C7</f>
        <v>0.36</v>
      </c>
      <c r="D87" s="57">
        <f aca="true" t="shared" si="14" ref="D87:D99">D7+H7+L7+D27+H27+L27</f>
        <v>0</v>
      </c>
      <c r="E87" s="21" t="s">
        <v>27</v>
      </c>
      <c r="F87" s="13">
        <f aca="true" t="shared" si="15" ref="F87:F99">ROUND(C7*D87,1)</f>
        <v>0</v>
      </c>
      <c r="G87" s="58">
        <f aca="true" t="shared" si="16" ref="G87:G93">G7+K7+O7+G27+K27+O27</f>
        <v>0</v>
      </c>
      <c r="H87" s="57">
        <f aca="true" t="shared" si="17" ref="H87:H99">D47+H47+L47+D67+H67+L67</f>
        <v>0</v>
      </c>
      <c r="I87" s="21" t="s">
        <v>27</v>
      </c>
      <c r="J87" s="13">
        <f aca="true" t="shared" si="18" ref="J87:J99">ROUND(C87*H87,1)</f>
        <v>0</v>
      </c>
      <c r="K87" s="58">
        <f aca="true" t="shared" si="19" ref="K87:K93">G47+K47+O47+G67+K67+O67</f>
        <v>0</v>
      </c>
      <c r="L87" s="57">
        <f aca="true" t="shared" si="20" ref="L87:L99">D87+H87</f>
        <v>0</v>
      </c>
      <c r="M87" s="21" t="s">
        <v>27</v>
      </c>
      <c r="N87" s="13">
        <f aca="true" t="shared" si="21" ref="N87:N99">ROUND($C87*L87,1)</f>
        <v>0</v>
      </c>
      <c r="O87" s="59">
        <f aca="true" t="shared" si="22" ref="O87:O93">G87+K87</f>
        <v>0</v>
      </c>
    </row>
    <row r="88" spans="2:15" ht="20.25" customHeight="1">
      <c r="B88" s="10" t="s">
        <v>28</v>
      </c>
      <c r="C88" s="25">
        <f aca="true" t="shared" si="23" ref="C88:C99">C48</f>
        <v>2.1</v>
      </c>
      <c r="D88" s="57">
        <f t="shared" si="14"/>
        <v>0</v>
      </c>
      <c r="E88" s="21" t="s">
        <v>29</v>
      </c>
      <c r="F88" s="13">
        <f t="shared" si="15"/>
        <v>0</v>
      </c>
      <c r="G88" s="58">
        <f t="shared" si="16"/>
        <v>0</v>
      </c>
      <c r="H88" s="57">
        <f t="shared" si="17"/>
        <v>0</v>
      </c>
      <c r="I88" s="21" t="s">
        <v>29</v>
      </c>
      <c r="J88" s="13">
        <f t="shared" si="18"/>
        <v>0</v>
      </c>
      <c r="K88" s="58">
        <f t="shared" si="19"/>
        <v>0</v>
      </c>
      <c r="L88" s="57">
        <f t="shared" si="20"/>
        <v>0</v>
      </c>
      <c r="M88" s="21" t="s">
        <v>29</v>
      </c>
      <c r="N88" s="13">
        <f t="shared" si="21"/>
        <v>0</v>
      </c>
      <c r="O88" s="59">
        <f t="shared" si="22"/>
        <v>0</v>
      </c>
    </row>
    <row r="89" spans="2:15" ht="20.25" customHeight="1">
      <c r="B89" s="71" t="s">
        <v>64</v>
      </c>
      <c r="C89" s="25">
        <f t="shared" si="23"/>
        <v>6</v>
      </c>
      <c r="D89" s="57">
        <f t="shared" si="14"/>
        <v>0</v>
      </c>
      <c r="E89" s="21" t="s">
        <v>29</v>
      </c>
      <c r="F89" s="13">
        <f t="shared" si="15"/>
        <v>0</v>
      </c>
      <c r="G89" s="58">
        <f t="shared" si="16"/>
        <v>0</v>
      </c>
      <c r="H89" s="57">
        <f t="shared" si="17"/>
        <v>0</v>
      </c>
      <c r="I89" s="21" t="s">
        <v>29</v>
      </c>
      <c r="J89" s="13">
        <f t="shared" si="18"/>
        <v>0</v>
      </c>
      <c r="K89" s="58">
        <f t="shared" si="19"/>
        <v>0</v>
      </c>
      <c r="L89" s="57">
        <f t="shared" si="20"/>
        <v>0</v>
      </c>
      <c r="M89" s="21" t="s">
        <v>29</v>
      </c>
      <c r="N89" s="13">
        <f t="shared" si="21"/>
        <v>0</v>
      </c>
      <c r="O89" s="59">
        <f t="shared" si="22"/>
        <v>0</v>
      </c>
    </row>
    <row r="90" spans="2:15" ht="20.25" customHeight="1">
      <c r="B90" s="10" t="s">
        <v>6</v>
      </c>
      <c r="C90" s="25">
        <f t="shared" si="23"/>
        <v>2.5</v>
      </c>
      <c r="D90" s="57">
        <f t="shared" si="14"/>
        <v>0</v>
      </c>
      <c r="E90" s="21" t="s">
        <v>30</v>
      </c>
      <c r="F90" s="13">
        <f t="shared" si="15"/>
        <v>0</v>
      </c>
      <c r="G90" s="58">
        <f t="shared" si="16"/>
        <v>0</v>
      </c>
      <c r="H90" s="57">
        <f t="shared" si="17"/>
        <v>0</v>
      </c>
      <c r="I90" s="21" t="s">
        <v>30</v>
      </c>
      <c r="J90" s="13">
        <f t="shared" si="18"/>
        <v>0</v>
      </c>
      <c r="K90" s="58">
        <f t="shared" si="19"/>
        <v>0</v>
      </c>
      <c r="L90" s="57">
        <f t="shared" si="20"/>
        <v>0</v>
      </c>
      <c r="M90" s="21" t="s">
        <v>30</v>
      </c>
      <c r="N90" s="13">
        <f t="shared" si="21"/>
        <v>0</v>
      </c>
      <c r="O90" s="59">
        <f t="shared" si="22"/>
        <v>0</v>
      </c>
    </row>
    <row r="91" spans="2:15" ht="20.25" customHeight="1">
      <c r="B91" s="10" t="s">
        <v>7</v>
      </c>
      <c r="C91" s="25">
        <f t="shared" si="23"/>
        <v>2.3</v>
      </c>
      <c r="D91" s="57">
        <f t="shared" si="14"/>
        <v>0</v>
      </c>
      <c r="E91" s="21" t="s">
        <v>30</v>
      </c>
      <c r="F91" s="13">
        <f t="shared" si="15"/>
        <v>0</v>
      </c>
      <c r="G91" s="58">
        <f t="shared" si="16"/>
        <v>0</v>
      </c>
      <c r="H91" s="57">
        <f t="shared" si="17"/>
        <v>0</v>
      </c>
      <c r="I91" s="21" t="s">
        <v>30</v>
      </c>
      <c r="J91" s="13">
        <f t="shared" si="18"/>
        <v>0</v>
      </c>
      <c r="K91" s="58">
        <f t="shared" si="19"/>
        <v>0</v>
      </c>
      <c r="L91" s="57">
        <f t="shared" si="20"/>
        <v>0</v>
      </c>
      <c r="M91" s="21" t="s">
        <v>30</v>
      </c>
      <c r="N91" s="13">
        <f t="shared" si="21"/>
        <v>0</v>
      </c>
      <c r="O91" s="59">
        <f t="shared" si="22"/>
        <v>0</v>
      </c>
    </row>
    <row r="92" spans="2:15" ht="20.25" customHeight="1">
      <c r="B92" s="16" t="s">
        <v>5</v>
      </c>
      <c r="C92" s="25">
        <f t="shared" si="23"/>
        <v>2.6</v>
      </c>
      <c r="D92" s="57">
        <f t="shared" si="14"/>
        <v>0</v>
      </c>
      <c r="E92" s="21" t="s">
        <v>31</v>
      </c>
      <c r="F92" s="13">
        <f t="shared" si="15"/>
        <v>0</v>
      </c>
      <c r="G92" s="58">
        <f t="shared" si="16"/>
        <v>0</v>
      </c>
      <c r="H92" s="57">
        <f t="shared" si="17"/>
        <v>0</v>
      </c>
      <c r="I92" s="21" t="s">
        <v>31</v>
      </c>
      <c r="J92" s="13">
        <f t="shared" si="18"/>
        <v>0</v>
      </c>
      <c r="K92" s="58">
        <f t="shared" si="19"/>
        <v>0</v>
      </c>
      <c r="L92" s="57">
        <f t="shared" si="20"/>
        <v>0</v>
      </c>
      <c r="M92" s="21" t="s">
        <v>31</v>
      </c>
      <c r="N92" s="13">
        <f t="shared" si="21"/>
        <v>0</v>
      </c>
      <c r="O92" s="59">
        <f t="shared" si="22"/>
        <v>0</v>
      </c>
    </row>
    <row r="93" spans="2:15" ht="20.25" customHeight="1">
      <c r="B93" s="16" t="s">
        <v>32</v>
      </c>
      <c r="C93" s="24">
        <f t="shared" si="23"/>
        <v>0.58</v>
      </c>
      <c r="D93" s="57">
        <f t="shared" si="14"/>
        <v>0</v>
      </c>
      <c r="E93" s="21" t="s">
        <v>33</v>
      </c>
      <c r="F93" s="13">
        <f t="shared" si="15"/>
        <v>0</v>
      </c>
      <c r="G93" s="58">
        <f t="shared" si="16"/>
        <v>0</v>
      </c>
      <c r="H93" s="57">
        <f t="shared" si="17"/>
        <v>0</v>
      </c>
      <c r="I93" s="21" t="s">
        <v>33</v>
      </c>
      <c r="J93" s="13">
        <f t="shared" si="18"/>
        <v>0</v>
      </c>
      <c r="K93" s="58">
        <f t="shared" si="19"/>
        <v>0</v>
      </c>
      <c r="L93" s="57">
        <f t="shared" si="20"/>
        <v>0</v>
      </c>
      <c r="M93" s="21" t="s">
        <v>33</v>
      </c>
      <c r="N93" s="13">
        <f t="shared" si="21"/>
        <v>0</v>
      </c>
      <c r="O93" s="59">
        <f t="shared" si="22"/>
        <v>0</v>
      </c>
    </row>
    <row r="94" spans="2:15" ht="20.25" customHeight="1">
      <c r="B94" s="71" t="s">
        <v>62</v>
      </c>
      <c r="C94" s="11">
        <v>0.1</v>
      </c>
      <c r="D94" s="57">
        <f t="shared" si="14"/>
        <v>0</v>
      </c>
      <c r="E94" s="21" t="s">
        <v>24</v>
      </c>
      <c r="F94" s="13">
        <f t="shared" si="15"/>
        <v>0</v>
      </c>
      <c r="G94" s="108"/>
      <c r="H94" s="57">
        <f t="shared" si="17"/>
        <v>0</v>
      </c>
      <c r="I94" s="21" t="s">
        <v>24</v>
      </c>
      <c r="J94" s="13">
        <f t="shared" si="18"/>
        <v>0</v>
      </c>
      <c r="K94" s="108"/>
      <c r="L94" s="57">
        <f t="shared" si="20"/>
        <v>0</v>
      </c>
      <c r="M94" s="21" t="s">
        <v>24</v>
      </c>
      <c r="N94" s="13">
        <f t="shared" si="21"/>
        <v>0</v>
      </c>
      <c r="O94" s="108"/>
    </row>
    <row r="95" spans="2:15" ht="20.25" customHeight="1">
      <c r="B95" s="16" t="s">
        <v>14</v>
      </c>
      <c r="C95" s="24">
        <f t="shared" si="23"/>
        <v>0.07</v>
      </c>
      <c r="D95" s="57">
        <f t="shared" si="14"/>
        <v>0</v>
      </c>
      <c r="E95" s="21" t="s">
        <v>24</v>
      </c>
      <c r="F95" s="13">
        <f t="shared" si="15"/>
        <v>0</v>
      </c>
      <c r="G95" s="108"/>
      <c r="H95" s="57">
        <f t="shared" si="17"/>
        <v>0</v>
      </c>
      <c r="I95" s="21" t="s">
        <v>24</v>
      </c>
      <c r="J95" s="13">
        <f t="shared" si="18"/>
        <v>0</v>
      </c>
      <c r="K95" s="108"/>
      <c r="L95" s="57">
        <f t="shared" si="20"/>
        <v>0</v>
      </c>
      <c r="M95" s="21" t="s">
        <v>24</v>
      </c>
      <c r="N95" s="13">
        <f t="shared" si="21"/>
        <v>0</v>
      </c>
      <c r="O95" s="108"/>
    </row>
    <row r="96" spans="2:15" ht="20.25" customHeight="1">
      <c r="B96" s="16" t="s">
        <v>15</v>
      </c>
      <c r="C96" s="24">
        <f t="shared" si="23"/>
        <v>0.11</v>
      </c>
      <c r="D96" s="57">
        <f t="shared" si="14"/>
        <v>0</v>
      </c>
      <c r="E96" s="21" t="s">
        <v>24</v>
      </c>
      <c r="F96" s="13">
        <f t="shared" si="15"/>
        <v>0</v>
      </c>
      <c r="G96" s="108"/>
      <c r="H96" s="57">
        <f t="shared" si="17"/>
        <v>0</v>
      </c>
      <c r="I96" s="21" t="s">
        <v>24</v>
      </c>
      <c r="J96" s="13">
        <f t="shared" si="18"/>
        <v>0</v>
      </c>
      <c r="K96" s="108"/>
      <c r="L96" s="57">
        <f t="shared" si="20"/>
        <v>0</v>
      </c>
      <c r="M96" s="21" t="s">
        <v>24</v>
      </c>
      <c r="N96" s="13">
        <f t="shared" si="21"/>
        <v>0</v>
      </c>
      <c r="O96" s="108"/>
    </row>
    <row r="97" spans="2:15" ht="20.25" customHeight="1">
      <c r="B97" s="16" t="s">
        <v>16</v>
      </c>
      <c r="C97" s="24">
        <f t="shared" si="23"/>
        <v>0.16</v>
      </c>
      <c r="D97" s="57">
        <f t="shared" si="14"/>
        <v>0</v>
      </c>
      <c r="E97" s="21" t="s">
        <v>24</v>
      </c>
      <c r="F97" s="13">
        <f t="shared" si="15"/>
        <v>0</v>
      </c>
      <c r="G97" s="108"/>
      <c r="H97" s="57">
        <f t="shared" si="17"/>
        <v>0</v>
      </c>
      <c r="I97" s="21" t="s">
        <v>24</v>
      </c>
      <c r="J97" s="13">
        <f t="shared" si="18"/>
        <v>0</v>
      </c>
      <c r="K97" s="108"/>
      <c r="L97" s="57">
        <f t="shared" si="20"/>
        <v>0</v>
      </c>
      <c r="M97" s="21" t="s">
        <v>24</v>
      </c>
      <c r="N97" s="13">
        <f t="shared" si="21"/>
        <v>0</v>
      </c>
      <c r="O97" s="108"/>
    </row>
    <row r="98" spans="2:15" ht="20.25" customHeight="1">
      <c r="B98" s="16" t="s">
        <v>17</v>
      </c>
      <c r="C98" s="26">
        <f t="shared" si="23"/>
        <v>0.008</v>
      </c>
      <c r="D98" s="57">
        <f t="shared" si="14"/>
        <v>0</v>
      </c>
      <c r="E98" s="21" t="s">
        <v>25</v>
      </c>
      <c r="F98" s="13">
        <f t="shared" si="15"/>
        <v>0</v>
      </c>
      <c r="G98" s="108"/>
      <c r="H98" s="57">
        <f t="shared" si="17"/>
        <v>0</v>
      </c>
      <c r="I98" s="21" t="s">
        <v>25</v>
      </c>
      <c r="J98" s="13">
        <f t="shared" si="18"/>
        <v>0</v>
      </c>
      <c r="K98" s="108"/>
      <c r="L98" s="57">
        <f t="shared" si="20"/>
        <v>0</v>
      </c>
      <c r="M98" s="21" t="s">
        <v>25</v>
      </c>
      <c r="N98" s="13">
        <f t="shared" si="21"/>
        <v>0</v>
      </c>
      <c r="O98" s="108"/>
    </row>
    <row r="99" spans="2:15" ht="20.25" customHeight="1">
      <c r="B99" s="16" t="s">
        <v>11</v>
      </c>
      <c r="C99" s="24">
        <f t="shared" si="23"/>
        <v>0.84</v>
      </c>
      <c r="D99" s="57">
        <f t="shared" si="14"/>
        <v>0</v>
      </c>
      <c r="E99" s="21" t="s">
        <v>35</v>
      </c>
      <c r="F99" s="13">
        <f t="shared" si="15"/>
        <v>0</v>
      </c>
      <c r="G99" s="108"/>
      <c r="H99" s="57">
        <f t="shared" si="17"/>
        <v>0</v>
      </c>
      <c r="I99" s="21" t="s">
        <v>35</v>
      </c>
      <c r="J99" s="13">
        <f t="shared" si="18"/>
        <v>0</v>
      </c>
      <c r="K99" s="108"/>
      <c r="L99" s="57">
        <f t="shared" si="20"/>
        <v>0</v>
      </c>
      <c r="M99" s="21" t="s">
        <v>35</v>
      </c>
      <c r="N99" s="13">
        <f t="shared" si="21"/>
        <v>0</v>
      </c>
      <c r="O99" s="108"/>
    </row>
    <row r="100" spans="2:15" ht="24.75" customHeight="1">
      <c r="B100" s="98" t="s">
        <v>18</v>
      </c>
      <c r="C100" s="99"/>
      <c r="D100" s="118"/>
      <c r="E100" s="119"/>
      <c r="F100" s="27">
        <f>IF(COUNT(D7:D19,H7:H19,L7:L19,D27:D39,H27:H39,L27:L39)=0,"",SUM(F87:F99))</f>
      </c>
      <c r="G100" s="19">
        <f>IF(COUNT(G7:G13,K7:K13,O7:O13,G27:G33,K27:K33,O27:O33)=0,"",SUM(G87:G93))</f>
      </c>
      <c r="H100" s="118"/>
      <c r="I100" s="119"/>
      <c r="J100" s="27">
        <f>IF(COUNT(D47:D59,H47:H59,L47:L59,D67:D79,H67:H79,L67:L79)=0,"",SUM(J87:J99))</f>
      </c>
      <c r="K100" s="19">
        <f>IF(COUNT(G47:G53,K47:K53,O47:O53,G67:G73,K67:K73,O67:O73)=0,"",SUM(K87:K93))</f>
      </c>
      <c r="L100" s="118"/>
      <c r="M100" s="119"/>
      <c r="N100" s="27">
        <f>IF(COUNT(D7:D19,H7:H19,L7:L19,D27:D39,H27:H39,L27:L39,D47:D59,H47:H59,L47:L59,D67:D79,H67:H79,L67:L79)=0,"",SUM(N87:N99))</f>
      </c>
      <c r="O100" s="19">
        <f>IF(COUNT(G7:G13,K7:K13,O7:O13,G27:G33,K27:K33,O27:O33,G47:G53,K47:K53,O47:O53,G67:G73,K67:K73,O67:O73)=0,"",SUM(O87:O93))</f>
      </c>
    </row>
    <row r="101" spans="2:15" ht="38.25" customHeight="1">
      <c r="B101" s="89" t="s">
        <v>36</v>
      </c>
      <c r="C101" s="90"/>
      <c r="D101" s="118"/>
      <c r="E101" s="119"/>
      <c r="F101" s="28">
        <f>IF(COUNT(D7:D19,H7:H19,L7:L19,D27:D39,H27:H39,L27:L39)=0,"",IF(COUNT($F$3)=0,"",ROUND(F100/$F$3,1)))</f>
      </c>
      <c r="G101" s="17"/>
      <c r="H101" s="118"/>
      <c r="I101" s="119"/>
      <c r="J101" s="28">
        <f>IF(COUNT(D47:D59,H47:H59,L47:L59,D67:D79,H67:H79,L67:L79)=0,"",IF(COUNT($F$3)=0,"",ROUND(J100/$F$3,1)))</f>
      </c>
      <c r="K101" s="17"/>
      <c r="L101" s="118"/>
      <c r="M101" s="119"/>
      <c r="N101" s="28">
        <f>IF(COUNT(D7:D19,H7:H19,L7:L19,D27:D39,H27:H39,L27:L39,D47:D59,H47:H59,L47:L59,D67:D79,H67:H79,L67:L79)=0,"",IF(COUNT($F$3)=0,"",ROUND(N100/$F$3,1)))</f>
      </c>
      <c r="O101" s="17"/>
    </row>
    <row r="102" spans="2:15" ht="38.25" customHeight="1" thickBot="1">
      <c r="B102" s="102" t="s">
        <v>43</v>
      </c>
      <c r="C102" s="103"/>
      <c r="D102" s="114"/>
      <c r="E102" s="115"/>
      <c r="F102" s="36">
        <f>IF(COUNT(D7:D19,H7:H19,L7:L19,D27:D39,H27:H39,L27:L39)=0,"",IF(COUNT('1年目'!D9:D21,'1年目'!H9:H21,'1年目'!L9:L21,'1年目'!D29:D41,'1年目'!H29:H41,'1年目'!L29:L41)=0,"",ROUND('２年目'!F100-'1年目'!F102,1)))</f>
      </c>
      <c r="G102" s="38">
        <f>IF(COUNT(G7:G13,K7:K13,O7:O13,G27:G33,K27:K33,O27:O33)=0,"",IF(COUNT('1年目'!G9:G15,'1年目'!K9:K15,'1年目'!O9:O15,'1年目'!G29:G35,'1年目'!K29:K35,'1年目'!O29:O35)=0,"",ROUND('２年目'!G100-'1年目'!G102,1)))</f>
      </c>
      <c r="H102" s="114"/>
      <c r="I102" s="115"/>
      <c r="J102" s="36">
        <f>IF(COUNT(D47:D59,H47:H59,L47:L59,D67:D79,H67:H79,L67:L79)=0,"",IF(COUNT('1年目'!D49:D61,'1年目'!H49:H61,'1年目'!L49:L61,'1年目'!D69:D81,'1年目'!H69:H81,'1年目'!L69:L81)=0,"",ROUND('２年目'!J100-'1年目'!J102,1)))</f>
      </c>
      <c r="K102" s="38">
        <f>IF(COUNT(G47:G53,K47:K53,O47:O53,G67:G73,K67:K73,O67:O73)=0,"",IF(COUNT('1年目'!G49:G55,'1年目'!K49:K55,'1年目'!O49:O55,'1年目'!G69:G75,'1年目'!K69:K75,'1年目'!O69:O75)=0,"",ROUND('２年目'!K100-'1年目'!K102,1)))</f>
      </c>
      <c r="L102" s="114"/>
      <c r="M102" s="115"/>
      <c r="N102" s="36">
        <f>IF(COUNT(D7:D19,H7:H19,L7:L19,D27:D39,H27:H39,L27:L39,D47:D59,H47:H59,L47:L59,D67:D79,H67:H79,L67:L79)=0,"",IF(COUNT('1年目'!D9:D21,'1年目'!H9:H21,'1年目'!L9:L21,'1年目'!D29:D41,'1年目'!H29:H41,'1年目'!L29:L41,'1年目'!D49:D61,'1年目'!H49:H61,'1年目'!L49:L61,'1年目'!D69:D81,'1年目'!H69:H81,'1年目'!L69:L81)=0,"",ROUND('２年目'!N100-'1年目'!N102,1)))</f>
      </c>
      <c r="O102" s="38">
        <f>IF(COUNT(G7:G13,K7:K13,O7:O13,G27:G33,K27:K33,O27:O33,G47:G53,K47:K53,O47:O53,G67:G73,K67:K73,O67:O73)=0,"",IF(COUNT('1年目'!G9:G15,'1年目'!K9:K15,'1年目'!O9:O15,'1年目'!G29:G35,'1年目'!K29:K35,'1年目'!O29:O35,'1年目'!G49:G55,'1年目'!K49:K55,'1年目'!O49:O55,'1年目'!G69:G75,'1年目'!K69:K75,'1年目'!O69:O75)=0,"",ROUND('２年目'!O100-'1年目'!O102,1)))</f>
      </c>
    </row>
    <row r="103" spans="2:30" ht="15.7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AD103" s="23"/>
    </row>
    <row r="114" spans="2:15" ht="21"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</row>
    <row r="117" spans="3:14" ht="10.5" customHeight="1">
      <c r="C117" s="29"/>
      <c r="D117" s="29"/>
      <c r="F117" s="29"/>
      <c r="G117" s="29"/>
      <c r="H117" s="29"/>
      <c r="J117" s="29"/>
      <c r="K117" s="29"/>
      <c r="L117" s="29"/>
      <c r="N117" s="29"/>
    </row>
    <row r="118" spans="3:14" ht="18.75">
      <c r="C118" s="29"/>
      <c r="D118" s="29"/>
      <c r="F118" s="29"/>
      <c r="G118" s="29"/>
      <c r="H118" s="29"/>
      <c r="J118" s="29"/>
      <c r="K118" s="29"/>
      <c r="L118" s="29"/>
      <c r="N118" s="29"/>
    </row>
    <row r="119" spans="3:14" ht="18.75">
      <c r="C119" s="29"/>
      <c r="D119" s="29"/>
      <c r="F119" s="29"/>
      <c r="G119" s="29"/>
      <c r="H119" s="29"/>
      <c r="J119" s="29"/>
      <c r="K119" s="29"/>
      <c r="L119" s="29"/>
      <c r="N119" s="29"/>
    </row>
    <row r="120" spans="3:14" ht="18.75">
      <c r="C120" s="29"/>
      <c r="D120" s="29"/>
      <c r="F120" s="29"/>
      <c r="G120" s="29"/>
      <c r="H120" s="29"/>
      <c r="J120" s="29"/>
      <c r="K120" s="29"/>
      <c r="L120" s="29"/>
      <c r="N120" s="29"/>
    </row>
    <row r="121" spans="3:14" ht="18.75">
      <c r="C121" s="29"/>
      <c r="D121" s="29"/>
      <c r="F121" s="29"/>
      <c r="G121" s="29"/>
      <c r="H121" s="29"/>
      <c r="J121" s="29"/>
      <c r="K121" s="29"/>
      <c r="L121" s="29"/>
      <c r="N121" s="29"/>
    </row>
    <row r="122" spans="3:14" ht="18.75">
      <c r="C122" s="29"/>
      <c r="F122" s="29"/>
      <c r="G122" s="29"/>
      <c r="H122" s="132"/>
      <c r="I122" s="132"/>
      <c r="J122" s="132"/>
      <c r="K122" s="30"/>
      <c r="L122" s="30"/>
      <c r="N122" s="29"/>
    </row>
    <row r="123" spans="3:14" ht="18.75">
      <c r="C123" s="29"/>
      <c r="F123" s="29"/>
      <c r="G123" s="29"/>
      <c r="H123" s="29"/>
      <c r="J123" s="29"/>
      <c r="K123" s="29"/>
      <c r="L123" s="29"/>
      <c r="N123" s="29"/>
    </row>
    <row r="124" spans="3:14" ht="18.75">
      <c r="C124" s="29"/>
      <c r="F124" s="29"/>
      <c r="G124" s="29"/>
      <c r="H124" s="132"/>
      <c r="I124" s="132"/>
      <c r="J124" s="132"/>
      <c r="K124" s="30"/>
      <c r="L124" s="30"/>
      <c r="N124" s="29"/>
    </row>
    <row r="125" spans="3:14" ht="18.75">
      <c r="C125" s="29"/>
      <c r="D125" s="29"/>
      <c r="F125" s="29"/>
      <c r="G125" s="29"/>
      <c r="H125" s="29"/>
      <c r="J125" s="29"/>
      <c r="K125" s="29"/>
      <c r="L125" s="29"/>
      <c r="N125" s="29"/>
    </row>
    <row r="126" spans="3:14" ht="18.75">
      <c r="C126" s="29"/>
      <c r="D126" s="29"/>
      <c r="F126" s="29"/>
      <c r="G126" s="29"/>
      <c r="H126" s="29"/>
      <c r="J126" s="29"/>
      <c r="K126" s="29"/>
      <c r="L126" s="29"/>
      <c r="N126" s="29"/>
    </row>
    <row r="127" spans="3:14" ht="18.75">
      <c r="C127" s="29"/>
      <c r="D127" s="29"/>
      <c r="F127" s="29"/>
      <c r="G127" s="29"/>
      <c r="H127" s="29"/>
      <c r="J127" s="29"/>
      <c r="K127" s="29"/>
      <c r="L127" s="29"/>
      <c r="N127" s="29"/>
    </row>
    <row r="128" spans="3:14" ht="18.75">
      <c r="C128" s="29"/>
      <c r="D128" s="29"/>
      <c r="F128" s="29"/>
      <c r="G128" s="29"/>
      <c r="H128" s="29"/>
      <c r="J128" s="29"/>
      <c r="K128" s="29"/>
      <c r="L128" s="29"/>
      <c r="N128" s="29"/>
    </row>
    <row r="129" spans="3:14" ht="18.75">
      <c r="C129" s="29"/>
      <c r="D129" s="29"/>
      <c r="F129" s="29"/>
      <c r="G129" s="29"/>
      <c r="H129" s="29"/>
      <c r="J129" s="29"/>
      <c r="K129" s="29"/>
      <c r="L129" s="29"/>
      <c r="N129" s="29"/>
    </row>
  </sheetData>
  <sheetProtection sheet="1" objects="1" scenarios="1" selectLockedCells="1"/>
  <mergeCells count="119">
    <mergeCell ref="H102:I102"/>
    <mergeCell ref="L100:M100"/>
    <mergeCell ref="L101:M101"/>
    <mergeCell ref="L102:M102"/>
    <mergeCell ref="H100:I100"/>
    <mergeCell ref="L86:M86"/>
    <mergeCell ref="H80:I80"/>
    <mergeCell ref="H81:I81"/>
    <mergeCell ref="H82:I82"/>
    <mergeCell ref="L80:M80"/>
    <mergeCell ref="L81:M81"/>
    <mergeCell ref="L82:M82"/>
    <mergeCell ref="D80:E80"/>
    <mergeCell ref="D81:E81"/>
    <mergeCell ref="D86:E86"/>
    <mergeCell ref="H86:I86"/>
    <mergeCell ref="D85:G85"/>
    <mergeCell ref="H60:I60"/>
    <mergeCell ref="H61:I61"/>
    <mergeCell ref="H62:I62"/>
    <mergeCell ref="L60:M60"/>
    <mergeCell ref="L61:M61"/>
    <mergeCell ref="L62:M62"/>
    <mergeCell ref="L46:M46"/>
    <mergeCell ref="D40:E40"/>
    <mergeCell ref="D41:E41"/>
    <mergeCell ref="D42:E42"/>
    <mergeCell ref="H45:J45"/>
    <mergeCell ref="L45:N45"/>
    <mergeCell ref="H46:I46"/>
    <mergeCell ref="H41:I41"/>
    <mergeCell ref="H42:I42"/>
    <mergeCell ref="L40:M40"/>
    <mergeCell ref="L41:M41"/>
    <mergeCell ref="L42:M42"/>
    <mergeCell ref="D26:E26"/>
    <mergeCell ref="L26:M26"/>
    <mergeCell ref="H26:I26"/>
    <mergeCell ref="H40:I40"/>
    <mergeCell ref="D100:E100"/>
    <mergeCell ref="D6:E6"/>
    <mergeCell ref="D20:E20"/>
    <mergeCell ref="D21:E21"/>
    <mergeCell ref="D22:E22"/>
    <mergeCell ref="D46:E46"/>
    <mergeCell ref="D60:E60"/>
    <mergeCell ref="D61:E61"/>
    <mergeCell ref="D62:E62"/>
    <mergeCell ref="D82:E82"/>
    <mergeCell ref="C85:C86"/>
    <mergeCell ref="H124:J124"/>
    <mergeCell ref="H122:J122"/>
    <mergeCell ref="B114:O114"/>
    <mergeCell ref="B100:C100"/>
    <mergeCell ref="B101:C101"/>
    <mergeCell ref="B102:C102"/>
    <mergeCell ref="D101:E101"/>
    <mergeCell ref="D102:E102"/>
    <mergeCell ref="H101:I101"/>
    <mergeCell ref="H66:I66"/>
    <mergeCell ref="B1:O1"/>
    <mergeCell ref="L85:O85"/>
    <mergeCell ref="K94:K99"/>
    <mergeCell ref="O94:O99"/>
    <mergeCell ref="H85:K85"/>
    <mergeCell ref="B80:C80"/>
    <mergeCell ref="B81:C81"/>
    <mergeCell ref="B82:C82"/>
    <mergeCell ref="B85:B86"/>
    <mergeCell ref="B60:C60"/>
    <mergeCell ref="B45:B46"/>
    <mergeCell ref="C45:C46"/>
    <mergeCell ref="O74:O79"/>
    <mergeCell ref="D65:F65"/>
    <mergeCell ref="H65:J65"/>
    <mergeCell ref="L65:N65"/>
    <mergeCell ref="G74:G79"/>
    <mergeCell ref="D66:E66"/>
    <mergeCell ref="L66:M66"/>
    <mergeCell ref="O14:O19"/>
    <mergeCell ref="H25:J25"/>
    <mergeCell ref="L25:N25"/>
    <mergeCell ref="G94:G99"/>
    <mergeCell ref="K34:K39"/>
    <mergeCell ref="O34:O39"/>
    <mergeCell ref="K54:K59"/>
    <mergeCell ref="O54:O59"/>
    <mergeCell ref="G34:G39"/>
    <mergeCell ref="G14:G19"/>
    <mergeCell ref="G54:G59"/>
    <mergeCell ref="D45:F45"/>
    <mergeCell ref="B22:C22"/>
    <mergeCell ref="B65:B66"/>
    <mergeCell ref="C65:C66"/>
    <mergeCell ref="B40:C40"/>
    <mergeCell ref="B41:C41"/>
    <mergeCell ref="B42:C42"/>
    <mergeCell ref="B62:C62"/>
    <mergeCell ref="B61:C61"/>
    <mergeCell ref="L5:N5"/>
    <mergeCell ref="K74:K79"/>
    <mergeCell ref="H6:I6"/>
    <mergeCell ref="H20:I20"/>
    <mergeCell ref="H21:I21"/>
    <mergeCell ref="H22:I22"/>
    <mergeCell ref="L6:M6"/>
    <mergeCell ref="L20:M20"/>
    <mergeCell ref="L21:M21"/>
    <mergeCell ref="L22:M22"/>
    <mergeCell ref="B20:C20"/>
    <mergeCell ref="D25:F25"/>
    <mergeCell ref="K14:K19"/>
    <mergeCell ref="B5:B6"/>
    <mergeCell ref="C5:C6"/>
    <mergeCell ref="H5:J5"/>
    <mergeCell ref="D5:F5"/>
    <mergeCell ref="B21:C21"/>
    <mergeCell ref="B25:B26"/>
    <mergeCell ref="C25:C26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  <rowBreaks count="4" manualBreakCount="4">
    <brk id="23" max="255" man="1"/>
    <brk id="43" max="255" man="1"/>
    <brk id="63" max="255" man="1"/>
    <brk id="8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E109"/>
  <sheetViews>
    <sheetView showGridLines="0" showRowColHeaders="0" zoomScale="75" zoomScaleNormal="75" workbookViewId="0" topLeftCell="A1">
      <selection activeCell="B1" sqref="B1"/>
    </sheetView>
  </sheetViews>
  <sheetFormatPr defaultColWidth="8.796875" defaultRowHeight="14.25"/>
  <cols>
    <col min="1" max="1" width="3" style="31" customWidth="1"/>
    <col min="2" max="2" width="2.3984375" style="31" customWidth="1"/>
    <col min="3" max="3" width="14.09765625" style="31" customWidth="1"/>
    <col min="4" max="4" width="9.3984375" style="31" customWidth="1"/>
    <col min="5" max="12" width="9" style="31" customWidth="1"/>
    <col min="13" max="13" width="6.8984375" style="31" customWidth="1"/>
    <col min="14" max="14" width="9.19921875" style="31" customWidth="1"/>
    <col min="15" max="16" width="9" style="31" customWidth="1"/>
    <col min="17" max="17" width="8.09765625" style="31" customWidth="1"/>
    <col min="18" max="16384" width="9" style="31" customWidth="1"/>
  </cols>
  <sheetData>
    <row r="1" spans="1:30" ht="21">
      <c r="A1" s="69"/>
      <c r="B1" s="69"/>
      <c r="C1" s="134">
        <f>'1年目'!F5+1</f>
        <v>1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5"/>
      <c r="P1" s="135"/>
      <c r="Q1" s="135"/>
      <c r="R1" s="136"/>
      <c r="S1" s="136"/>
      <c r="T1" s="69"/>
      <c r="U1" s="69"/>
      <c r="V1" s="69"/>
      <c r="W1" s="69"/>
      <c r="X1" s="69"/>
      <c r="Y1" s="69"/>
      <c r="Z1" s="69"/>
      <c r="AA1" s="69"/>
      <c r="AB1" s="69"/>
      <c r="AC1" s="69"/>
      <c r="AD1" s="54"/>
    </row>
    <row r="2" spans="1:30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54"/>
    </row>
    <row r="3" spans="1:30" ht="11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54"/>
    </row>
    <row r="4" spans="1:30" ht="11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54"/>
    </row>
    <row r="5" spans="1:30" ht="11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54"/>
    </row>
    <row r="6" spans="1:30" ht="11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54"/>
    </row>
    <row r="7" spans="1:30" ht="11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54"/>
    </row>
    <row r="8" spans="1:30" ht="11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54"/>
    </row>
    <row r="9" spans="1:30" ht="11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54"/>
    </row>
    <row r="10" spans="1:30" ht="11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54"/>
    </row>
    <row r="11" spans="1:30" ht="11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54"/>
    </row>
    <row r="12" spans="1:30" ht="11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54"/>
    </row>
    <row r="13" spans="1:30" ht="11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54"/>
    </row>
    <row r="14" spans="1:30" ht="11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54"/>
    </row>
    <row r="15" spans="1:30" ht="11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54"/>
    </row>
    <row r="16" spans="1:30" ht="11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54"/>
    </row>
    <row r="17" spans="1:30" ht="11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54"/>
    </row>
    <row r="18" spans="1:30" ht="11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54"/>
    </row>
    <row r="19" spans="1:30" ht="11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54"/>
    </row>
    <row r="20" spans="1:30" ht="11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54"/>
    </row>
    <row r="21" spans="1:30" ht="11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54"/>
    </row>
    <row r="22" spans="1:30" ht="11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54"/>
    </row>
    <row r="23" spans="1:30" ht="11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54"/>
    </row>
    <row r="24" spans="1:30" ht="11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54"/>
    </row>
    <row r="25" spans="1:30" ht="11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54"/>
    </row>
    <row r="26" spans="1:30" ht="11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54"/>
    </row>
    <row r="27" spans="1:30" ht="11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54"/>
    </row>
    <row r="28" spans="1:30" ht="11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54"/>
    </row>
    <row r="29" spans="1:30" ht="11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54"/>
    </row>
    <row r="30" spans="1:30" ht="11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54"/>
    </row>
    <row r="31" spans="1:30" ht="11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54"/>
    </row>
    <row r="32" spans="1:30" ht="11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54"/>
    </row>
    <row r="33" spans="1:30" ht="11.2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54"/>
    </row>
    <row r="34" spans="1:30" ht="11.2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54"/>
    </row>
    <row r="35" spans="1:30" ht="11.2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54"/>
    </row>
    <row r="36" spans="1:30" ht="11.2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54"/>
    </row>
    <row r="37" spans="1:30" ht="11.2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54"/>
    </row>
    <row r="38" spans="1:30" ht="11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54"/>
    </row>
    <row r="39" spans="1:30" ht="11.2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54"/>
    </row>
    <row r="40" spans="1:30" ht="11.2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54"/>
    </row>
    <row r="41" spans="1:30" ht="11.2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54"/>
    </row>
    <row r="42" spans="1:30" ht="11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54"/>
    </row>
    <row r="43" spans="1:30" ht="11.2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54"/>
    </row>
    <row r="44" spans="1:30" ht="11.2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54"/>
    </row>
    <row r="45" spans="1:30" ht="11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54"/>
    </row>
    <row r="46" spans="1:30" ht="11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54"/>
    </row>
    <row r="47" spans="1:30" ht="11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54"/>
    </row>
    <row r="48" spans="1:31" ht="11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40"/>
    </row>
    <row r="49" spans="1:30" s="40" customFormat="1" ht="11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</row>
    <row r="50" spans="1:30" s="40" customFormat="1" ht="12.75">
      <c r="A50" s="55"/>
      <c r="B50" s="55"/>
      <c r="C50" s="72" t="s">
        <v>0</v>
      </c>
      <c r="D50" s="73" t="s">
        <v>58</v>
      </c>
      <c r="E50" s="72">
        <v>4</v>
      </c>
      <c r="F50" s="74" t="s">
        <v>2</v>
      </c>
      <c r="G50" s="72">
        <v>5</v>
      </c>
      <c r="H50" s="74" t="s">
        <v>2</v>
      </c>
      <c r="I50" s="75">
        <v>6</v>
      </c>
      <c r="J50" s="74" t="s">
        <v>2</v>
      </c>
      <c r="K50" s="72">
        <v>7</v>
      </c>
      <c r="L50" s="74" t="s">
        <v>2</v>
      </c>
      <c r="M50" s="72">
        <v>8</v>
      </c>
      <c r="N50" s="74" t="s">
        <v>2</v>
      </c>
      <c r="O50" s="72">
        <v>9</v>
      </c>
      <c r="P50" s="74" t="s">
        <v>2</v>
      </c>
      <c r="Q50" s="72">
        <v>10</v>
      </c>
      <c r="R50" s="74" t="s">
        <v>2</v>
      </c>
      <c r="S50" s="72">
        <v>11</v>
      </c>
      <c r="T50" s="74" t="s">
        <v>2</v>
      </c>
      <c r="U50" s="75">
        <v>12</v>
      </c>
      <c r="V50" s="74" t="s">
        <v>2</v>
      </c>
      <c r="W50" s="72">
        <v>1</v>
      </c>
      <c r="X50" s="74" t="s">
        <v>2</v>
      </c>
      <c r="Y50" s="72">
        <v>2</v>
      </c>
      <c r="Z50" s="74" t="s">
        <v>2</v>
      </c>
      <c r="AA50" s="72">
        <v>3</v>
      </c>
      <c r="AB50" s="74" t="s">
        <v>2</v>
      </c>
      <c r="AC50" s="55"/>
      <c r="AD50" s="55"/>
    </row>
    <row r="51" spans="1:30" s="40" customFormat="1" ht="11.25">
      <c r="A51" s="55"/>
      <c r="B51" s="55"/>
      <c r="C51" s="72"/>
      <c r="D51" s="76"/>
      <c r="E51" s="72" t="s">
        <v>19</v>
      </c>
      <c r="F51" s="72" t="s">
        <v>20</v>
      </c>
      <c r="G51" s="72" t="s">
        <v>19</v>
      </c>
      <c r="H51" s="72" t="s">
        <v>20</v>
      </c>
      <c r="I51" s="72" t="s">
        <v>19</v>
      </c>
      <c r="J51" s="72" t="s">
        <v>20</v>
      </c>
      <c r="K51" s="72" t="s">
        <v>19</v>
      </c>
      <c r="L51" s="72" t="s">
        <v>20</v>
      </c>
      <c r="M51" s="72" t="s">
        <v>19</v>
      </c>
      <c r="N51" s="72" t="s">
        <v>20</v>
      </c>
      <c r="O51" s="72" t="s">
        <v>19</v>
      </c>
      <c r="P51" s="72" t="s">
        <v>20</v>
      </c>
      <c r="Q51" s="72" t="s">
        <v>19</v>
      </c>
      <c r="R51" s="72" t="s">
        <v>20</v>
      </c>
      <c r="S51" s="72" t="s">
        <v>19</v>
      </c>
      <c r="T51" s="72" t="s">
        <v>20</v>
      </c>
      <c r="U51" s="72" t="s">
        <v>19</v>
      </c>
      <c r="V51" s="72" t="s">
        <v>20</v>
      </c>
      <c r="W51" s="72" t="s">
        <v>19</v>
      </c>
      <c r="X51" s="72" t="s">
        <v>20</v>
      </c>
      <c r="Y51" s="72" t="s">
        <v>19</v>
      </c>
      <c r="Z51" s="72" t="s">
        <v>20</v>
      </c>
      <c r="AA51" s="72" t="s">
        <v>19</v>
      </c>
      <c r="AB51" s="72" t="s">
        <v>20</v>
      </c>
      <c r="AC51" s="55"/>
      <c r="AD51" s="55"/>
    </row>
    <row r="52" spans="1:30" s="40" customFormat="1" ht="11.25">
      <c r="A52" s="55"/>
      <c r="B52" s="55"/>
      <c r="C52" s="77" t="s">
        <v>3</v>
      </c>
      <c r="D52" s="78">
        <v>0.36</v>
      </c>
      <c r="E52" s="74">
        <f>'２年目'!F7</f>
      </c>
      <c r="F52" s="74">
        <f>'２年目'!G7</f>
        <v>0</v>
      </c>
      <c r="G52" s="74">
        <f>'２年目'!J7</f>
      </c>
      <c r="H52" s="74">
        <f>'２年目'!K7</f>
        <v>0</v>
      </c>
      <c r="I52" s="74">
        <f>'２年目'!N7</f>
      </c>
      <c r="J52" s="74">
        <f>'２年目'!O7</f>
        <v>0</v>
      </c>
      <c r="K52" s="74">
        <f>'２年目'!F27</f>
      </c>
      <c r="L52" s="74">
        <f>'２年目'!G27</f>
        <v>0</v>
      </c>
      <c r="M52" s="74">
        <f>'２年目'!J27</f>
      </c>
      <c r="N52" s="74">
        <f>'２年目'!K27</f>
        <v>0</v>
      </c>
      <c r="O52" s="74">
        <f>'２年目'!N27</f>
      </c>
      <c r="P52" s="74">
        <f>'２年目'!O27</f>
        <v>0</v>
      </c>
      <c r="Q52" s="74">
        <f>'２年目'!F47</f>
      </c>
      <c r="R52" s="74">
        <f>'２年目'!G47</f>
        <v>0</v>
      </c>
      <c r="S52" s="74">
        <f>'２年目'!J47</f>
      </c>
      <c r="T52" s="74">
        <f>'２年目'!K47</f>
        <v>0</v>
      </c>
      <c r="U52" s="74">
        <f>'２年目'!N47</f>
      </c>
      <c r="V52" s="74">
        <f>'２年目'!O47</f>
        <v>0</v>
      </c>
      <c r="W52" s="74">
        <f>'２年目'!F67</f>
      </c>
      <c r="X52" s="74">
        <f>'２年目'!G67</f>
        <v>0</v>
      </c>
      <c r="Y52" s="74">
        <f>'２年目'!J67</f>
      </c>
      <c r="Z52" s="74">
        <f>'２年目'!K67</f>
        <v>0</v>
      </c>
      <c r="AA52" s="74">
        <f>'２年目'!N67</f>
      </c>
      <c r="AB52" s="74">
        <f>'２年目'!O67</f>
        <v>0</v>
      </c>
      <c r="AC52" s="55"/>
      <c r="AD52" s="55"/>
    </row>
    <row r="53" spans="1:30" s="40" customFormat="1" ht="13.5">
      <c r="A53" s="55"/>
      <c r="B53" s="55"/>
      <c r="C53" s="77" t="s">
        <v>59</v>
      </c>
      <c r="D53" s="79">
        <v>2.1</v>
      </c>
      <c r="E53" s="74">
        <f>'２年目'!F8</f>
      </c>
      <c r="F53" s="74">
        <f>'２年目'!G8</f>
        <v>0</v>
      </c>
      <c r="G53" s="74">
        <f>'２年目'!J8</f>
      </c>
      <c r="H53" s="74">
        <f>'２年目'!K8</f>
        <v>0</v>
      </c>
      <c r="I53" s="74">
        <f>'２年目'!N8</f>
      </c>
      <c r="J53" s="74">
        <f>'２年目'!O8</f>
        <v>0</v>
      </c>
      <c r="K53" s="74">
        <f>'２年目'!F28</f>
      </c>
      <c r="L53" s="74">
        <f>'２年目'!G28</f>
        <v>0</v>
      </c>
      <c r="M53" s="74">
        <f>'２年目'!J28</f>
      </c>
      <c r="N53" s="74">
        <f>'２年目'!K28</f>
        <v>0</v>
      </c>
      <c r="O53" s="74">
        <f>'２年目'!N28</f>
      </c>
      <c r="P53" s="74">
        <f>'２年目'!O28</f>
        <v>0</v>
      </c>
      <c r="Q53" s="74">
        <f>'２年目'!F48</f>
      </c>
      <c r="R53" s="74">
        <f>'２年目'!G48</f>
        <v>0</v>
      </c>
      <c r="S53" s="74">
        <f>'２年目'!J48</f>
      </c>
      <c r="T53" s="74">
        <f>'２年目'!K48</f>
        <v>0</v>
      </c>
      <c r="U53" s="74">
        <f>'２年目'!N48</f>
      </c>
      <c r="V53" s="74">
        <f>'２年目'!O48</f>
        <v>0</v>
      </c>
      <c r="W53" s="74">
        <f>'２年目'!F68</f>
      </c>
      <c r="X53" s="74">
        <f>'２年目'!G68</f>
        <v>0</v>
      </c>
      <c r="Y53" s="74">
        <f>'２年目'!J68</f>
      </c>
      <c r="Z53" s="74">
        <f>'２年目'!K68</f>
        <v>0</v>
      </c>
      <c r="AA53" s="74">
        <f>'２年目'!N68</f>
      </c>
      <c r="AB53" s="74">
        <f>'２年目'!O68</f>
        <v>0</v>
      </c>
      <c r="AC53" s="55"/>
      <c r="AD53" s="55"/>
    </row>
    <row r="54" spans="1:30" s="40" customFormat="1" ht="13.5">
      <c r="A54" s="55"/>
      <c r="B54" s="55"/>
      <c r="C54" s="77" t="s">
        <v>61</v>
      </c>
      <c r="D54" s="79">
        <v>6.3</v>
      </c>
      <c r="E54" s="74">
        <f>'２年目'!F9</f>
      </c>
      <c r="F54" s="74">
        <f>'２年目'!G9</f>
        <v>0</v>
      </c>
      <c r="G54" s="74">
        <f>'２年目'!J9</f>
      </c>
      <c r="H54" s="74">
        <f>'２年目'!K9</f>
        <v>0</v>
      </c>
      <c r="I54" s="74">
        <f>'２年目'!N9</f>
      </c>
      <c r="J54" s="74">
        <f>'２年目'!O9</f>
        <v>0</v>
      </c>
      <c r="K54" s="74">
        <f>'２年目'!F29</f>
      </c>
      <c r="L54" s="74">
        <f>'２年目'!G29</f>
        <v>0</v>
      </c>
      <c r="M54" s="74">
        <f>'２年目'!J29</f>
      </c>
      <c r="N54" s="74">
        <f>'２年目'!K29</f>
        <v>0</v>
      </c>
      <c r="O54" s="74">
        <f>'２年目'!N29</f>
      </c>
      <c r="P54" s="74">
        <f>'２年目'!O29</f>
        <v>0</v>
      </c>
      <c r="Q54" s="74">
        <f>'２年目'!F49</f>
      </c>
      <c r="R54" s="74">
        <f>'２年目'!G49</f>
        <v>0</v>
      </c>
      <c r="S54" s="74">
        <f>'２年目'!J49</f>
      </c>
      <c r="T54" s="74">
        <f>'２年目'!K49</f>
        <v>0</v>
      </c>
      <c r="U54" s="74">
        <f>'２年目'!N49</f>
      </c>
      <c r="V54" s="74">
        <f>'２年目'!O49</f>
        <v>0</v>
      </c>
      <c r="W54" s="74">
        <f>'２年目'!F69</f>
      </c>
      <c r="X54" s="74">
        <f>'２年目'!G69</f>
        <v>0</v>
      </c>
      <c r="Y54" s="74">
        <f>'２年目'!J69</f>
      </c>
      <c r="Z54" s="74">
        <f>'２年目'!K69</f>
        <v>0</v>
      </c>
      <c r="AA54" s="74">
        <f>'２年目'!N69</f>
      </c>
      <c r="AB54" s="74">
        <f>'２年目'!O69</f>
        <v>0</v>
      </c>
      <c r="AC54" s="55"/>
      <c r="AD54" s="55"/>
    </row>
    <row r="55" spans="1:30" s="40" customFormat="1" ht="11.25">
      <c r="A55" s="55"/>
      <c r="B55" s="55"/>
      <c r="C55" s="77" t="s">
        <v>6</v>
      </c>
      <c r="D55" s="79">
        <v>2.5</v>
      </c>
      <c r="E55" s="74">
        <f>'２年目'!F10</f>
      </c>
      <c r="F55" s="74">
        <f>'２年目'!G10</f>
        <v>0</v>
      </c>
      <c r="G55" s="74">
        <f>'２年目'!J10</f>
      </c>
      <c r="H55" s="74">
        <f>'２年目'!K10</f>
        <v>0</v>
      </c>
      <c r="I55" s="74">
        <f>'２年目'!N10</f>
      </c>
      <c r="J55" s="74">
        <f>'２年目'!O10</f>
        <v>0</v>
      </c>
      <c r="K55" s="74">
        <f>'２年目'!F30</f>
      </c>
      <c r="L55" s="74">
        <f>'２年目'!G30</f>
        <v>0</v>
      </c>
      <c r="M55" s="74">
        <f>'２年目'!J30</f>
      </c>
      <c r="N55" s="74">
        <f>'２年目'!K30</f>
        <v>0</v>
      </c>
      <c r="O55" s="74">
        <f>'２年目'!N30</f>
      </c>
      <c r="P55" s="74">
        <f>'２年目'!O30</f>
        <v>0</v>
      </c>
      <c r="Q55" s="74">
        <f>'２年目'!F50</f>
      </c>
      <c r="R55" s="74">
        <f>'２年目'!G50</f>
        <v>0</v>
      </c>
      <c r="S55" s="74">
        <f>'２年目'!J50</f>
      </c>
      <c r="T55" s="74">
        <f>'２年目'!K50</f>
        <v>0</v>
      </c>
      <c r="U55" s="74">
        <f>'２年目'!N50</f>
      </c>
      <c r="V55" s="74">
        <f>'２年目'!O50</f>
        <v>0</v>
      </c>
      <c r="W55" s="74">
        <f>'２年目'!F70</f>
      </c>
      <c r="X55" s="74">
        <f>'２年目'!G70</f>
        <v>0</v>
      </c>
      <c r="Y55" s="74">
        <f>'２年目'!J70</f>
      </c>
      <c r="Z55" s="74">
        <f>'２年目'!K70</f>
        <v>0</v>
      </c>
      <c r="AA55" s="74">
        <f>'２年目'!N70</f>
      </c>
      <c r="AB55" s="74">
        <f>'２年目'!O70</f>
        <v>0</v>
      </c>
      <c r="AC55" s="55"/>
      <c r="AD55" s="55"/>
    </row>
    <row r="56" spans="1:30" s="40" customFormat="1" ht="11.25">
      <c r="A56" s="55"/>
      <c r="B56" s="55"/>
      <c r="C56" s="77" t="s">
        <v>7</v>
      </c>
      <c r="D56" s="79">
        <v>2.3</v>
      </c>
      <c r="E56" s="74">
        <f>'２年目'!F11</f>
      </c>
      <c r="F56" s="74">
        <f>'２年目'!G11</f>
        <v>0</v>
      </c>
      <c r="G56" s="74">
        <f>'２年目'!J11</f>
      </c>
      <c r="H56" s="74">
        <f>'２年目'!K11</f>
        <v>0</v>
      </c>
      <c r="I56" s="74">
        <f>'２年目'!N11</f>
      </c>
      <c r="J56" s="74">
        <f>'２年目'!O11</f>
        <v>0</v>
      </c>
      <c r="K56" s="74">
        <f>'２年目'!F31</f>
      </c>
      <c r="L56" s="74">
        <f>'２年目'!G31</f>
        <v>0</v>
      </c>
      <c r="M56" s="74">
        <f>'２年目'!J31</f>
      </c>
      <c r="N56" s="74">
        <f>'２年目'!K31</f>
        <v>0</v>
      </c>
      <c r="O56" s="74">
        <f>'２年目'!N31</f>
      </c>
      <c r="P56" s="74">
        <f>'２年目'!O31</f>
        <v>0</v>
      </c>
      <c r="Q56" s="74">
        <f>'２年目'!F51</f>
      </c>
      <c r="R56" s="74">
        <f>'２年目'!G51</f>
        <v>0</v>
      </c>
      <c r="S56" s="74">
        <f>'２年目'!J51</f>
      </c>
      <c r="T56" s="74">
        <f>'２年目'!K51</f>
        <v>0</v>
      </c>
      <c r="U56" s="74">
        <f>'２年目'!N51</f>
      </c>
      <c r="V56" s="74">
        <f>'２年目'!O51</f>
        <v>0</v>
      </c>
      <c r="W56" s="74">
        <f>'２年目'!F71</f>
      </c>
      <c r="X56" s="74">
        <f>'２年目'!G71</f>
        <v>0</v>
      </c>
      <c r="Y56" s="74">
        <f>'２年目'!J71</f>
      </c>
      <c r="Z56" s="74">
        <f>'２年目'!K71</f>
        <v>0</v>
      </c>
      <c r="AA56" s="74">
        <f>'２年目'!N71</f>
      </c>
      <c r="AB56" s="74">
        <f>'２年目'!O71</f>
        <v>0</v>
      </c>
      <c r="AC56" s="55"/>
      <c r="AD56" s="55"/>
    </row>
    <row r="57" spans="1:30" s="40" customFormat="1" ht="11.25">
      <c r="A57" s="55"/>
      <c r="B57" s="55"/>
      <c r="C57" s="80" t="s">
        <v>5</v>
      </c>
      <c r="D57" s="79">
        <v>2.6</v>
      </c>
      <c r="E57" s="74">
        <f>'２年目'!F12</f>
      </c>
      <c r="F57" s="74">
        <f>'２年目'!G12</f>
        <v>0</v>
      </c>
      <c r="G57" s="74">
        <f>'２年目'!J12</f>
      </c>
      <c r="H57" s="74">
        <f>'２年目'!K12</f>
        <v>0</v>
      </c>
      <c r="I57" s="74">
        <f>'２年目'!N12</f>
      </c>
      <c r="J57" s="74">
        <f>'２年目'!O12</f>
        <v>0</v>
      </c>
      <c r="K57" s="74">
        <f>'２年目'!F32</f>
      </c>
      <c r="L57" s="74">
        <f>'２年目'!G32</f>
        <v>0</v>
      </c>
      <c r="M57" s="74">
        <f>'２年目'!J32</f>
      </c>
      <c r="N57" s="74">
        <f>'２年目'!K32</f>
        <v>0</v>
      </c>
      <c r="O57" s="74">
        <f>'２年目'!N32</f>
      </c>
      <c r="P57" s="74">
        <f>'２年目'!O32</f>
        <v>0</v>
      </c>
      <c r="Q57" s="74">
        <f>'２年目'!F52</f>
      </c>
      <c r="R57" s="74">
        <f>'２年目'!G52</f>
        <v>0</v>
      </c>
      <c r="S57" s="74">
        <f>'２年目'!J52</f>
      </c>
      <c r="T57" s="74">
        <f>'２年目'!K52</f>
        <v>0</v>
      </c>
      <c r="U57" s="74">
        <f>'２年目'!N52</f>
      </c>
      <c r="V57" s="74">
        <f>'２年目'!O52</f>
        <v>0</v>
      </c>
      <c r="W57" s="74">
        <f>'２年目'!F72</f>
      </c>
      <c r="X57" s="74">
        <f>'２年目'!G72</f>
        <v>0</v>
      </c>
      <c r="Y57" s="74">
        <f>'２年目'!J72</f>
      </c>
      <c r="Z57" s="74">
        <f>'２年目'!K72</f>
        <v>0</v>
      </c>
      <c r="AA57" s="74">
        <f>'２年目'!N72</f>
      </c>
      <c r="AB57" s="74">
        <f>'２年目'!O72</f>
        <v>0</v>
      </c>
      <c r="AC57" s="55"/>
      <c r="AD57" s="55"/>
    </row>
    <row r="58" spans="1:30" s="40" customFormat="1" ht="13.5">
      <c r="A58" s="55"/>
      <c r="B58" s="55"/>
      <c r="C58" s="80" t="s">
        <v>60</v>
      </c>
      <c r="D58" s="78">
        <v>0.58</v>
      </c>
      <c r="E58" s="74">
        <f>'２年目'!F13</f>
      </c>
      <c r="F58" s="74">
        <f>'２年目'!G13</f>
        <v>0</v>
      </c>
      <c r="G58" s="74">
        <f>'２年目'!J13</f>
      </c>
      <c r="H58" s="74">
        <f>'２年目'!K13</f>
        <v>0</v>
      </c>
      <c r="I58" s="74">
        <f>'２年目'!N13</f>
      </c>
      <c r="J58" s="74">
        <f>'２年目'!O13</f>
        <v>0</v>
      </c>
      <c r="K58" s="74">
        <f>'２年目'!F33</f>
      </c>
      <c r="L58" s="74">
        <f>'２年目'!G33</f>
        <v>0</v>
      </c>
      <c r="M58" s="74">
        <f>'２年目'!J33</f>
      </c>
      <c r="N58" s="74">
        <f>'２年目'!K33</f>
        <v>0</v>
      </c>
      <c r="O58" s="74">
        <f>'２年目'!N33</f>
      </c>
      <c r="P58" s="74">
        <f>'２年目'!O33</f>
        <v>0</v>
      </c>
      <c r="Q58" s="74">
        <f>'２年目'!F53</f>
      </c>
      <c r="R58" s="74">
        <f>'２年目'!G53</f>
        <v>0</v>
      </c>
      <c r="S58" s="74">
        <f>'２年目'!J53</f>
      </c>
      <c r="T58" s="74">
        <f>'２年目'!K53</f>
        <v>0</v>
      </c>
      <c r="U58" s="74">
        <f>'２年目'!N53</f>
      </c>
      <c r="V58" s="74">
        <f>'２年目'!O53</f>
        <v>0</v>
      </c>
      <c r="W58" s="74">
        <f>'２年目'!F73</f>
      </c>
      <c r="X58" s="74">
        <f>'２年目'!G73</f>
        <v>0</v>
      </c>
      <c r="Y58" s="74">
        <f>'２年目'!J73</f>
      </c>
      <c r="Z58" s="74">
        <f>'２年目'!K73</f>
        <v>0</v>
      </c>
      <c r="AA58" s="74">
        <f>'２年目'!N73</f>
      </c>
      <c r="AB58" s="74">
        <f>'２年目'!O73</f>
        <v>0</v>
      </c>
      <c r="AC58" s="55"/>
      <c r="AD58" s="55"/>
    </row>
    <row r="59" spans="1:30" s="40" customFormat="1" ht="11.25">
      <c r="A59" s="55"/>
      <c r="B59" s="55"/>
      <c r="C59" s="77" t="s">
        <v>62</v>
      </c>
      <c r="D59" s="78">
        <v>0.1</v>
      </c>
      <c r="E59" s="74">
        <f>'２年目'!F14</f>
      </c>
      <c r="F59" s="81"/>
      <c r="G59" s="74">
        <f>'２年目'!J14</f>
      </c>
      <c r="H59" s="82"/>
      <c r="I59" s="74">
        <f>'２年目'!N14</f>
      </c>
      <c r="J59" s="81"/>
      <c r="K59" s="74">
        <f>'２年目'!F34</f>
      </c>
      <c r="L59" s="82"/>
      <c r="M59" s="74">
        <f>'２年目'!J34</f>
      </c>
      <c r="N59" s="82"/>
      <c r="O59" s="74">
        <f>'２年目'!N34</f>
      </c>
      <c r="P59" s="82"/>
      <c r="Q59" s="74">
        <f>'２年目'!F54</f>
      </c>
      <c r="R59" s="82"/>
      <c r="S59" s="74">
        <f>'２年目'!J54</f>
      </c>
      <c r="T59" s="82"/>
      <c r="U59" s="74">
        <f>'２年目'!N54</f>
      </c>
      <c r="V59" s="82"/>
      <c r="W59" s="74">
        <f>'２年目'!F74</f>
      </c>
      <c r="X59" s="81"/>
      <c r="Y59" s="74">
        <f>'２年目'!J74</f>
      </c>
      <c r="Z59" s="82"/>
      <c r="AA59" s="74">
        <f>'２年目'!N74</f>
      </c>
      <c r="AB59" s="81"/>
      <c r="AC59" s="55"/>
      <c r="AD59" s="55"/>
    </row>
    <row r="60" spans="1:30" s="40" customFormat="1" ht="11.25">
      <c r="A60" s="55"/>
      <c r="B60" s="55"/>
      <c r="C60" s="80" t="s">
        <v>14</v>
      </c>
      <c r="D60" s="78">
        <v>0.07</v>
      </c>
      <c r="E60" s="74">
        <f>'２年目'!F15</f>
      </c>
      <c r="F60" s="81"/>
      <c r="G60" s="74">
        <f>'２年目'!J15</f>
      </c>
      <c r="H60" s="82"/>
      <c r="I60" s="74">
        <f>'２年目'!N15</f>
      </c>
      <c r="J60" s="81"/>
      <c r="K60" s="74">
        <f>'２年目'!F35</f>
      </c>
      <c r="L60" s="82"/>
      <c r="M60" s="74">
        <f>'２年目'!J35</f>
      </c>
      <c r="N60" s="82"/>
      <c r="O60" s="74">
        <f>'２年目'!N35</f>
      </c>
      <c r="P60" s="82"/>
      <c r="Q60" s="74">
        <f>'２年目'!F55</f>
      </c>
      <c r="R60" s="82"/>
      <c r="S60" s="74">
        <f>'２年目'!J55</f>
      </c>
      <c r="T60" s="82"/>
      <c r="U60" s="74">
        <f>'２年目'!N55</f>
      </c>
      <c r="V60" s="82"/>
      <c r="W60" s="74">
        <f>'２年目'!F75</f>
      </c>
      <c r="X60" s="82"/>
      <c r="Y60" s="74">
        <f>'２年目'!J73</f>
      </c>
      <c r="Z60" s="81"/>
      <c r="AA60" s="74">
        <f>'２年目'!N73</f>
      </c>
      <c r="AB60" s="82"/>
      <c r="AC60" s="55"/>
      <c r="AD60" s="55"/>
    </row>
    <row r="61" spans="1:30" s="40" customFormat="1" ht="11.25">
      <c r="A61" s="55"/>
      <c r="B61" s="55"/>
      <c r="C61" s="80" t="s">
        <v>15</v>
      </c>
      <c r="D61" s="78">
        <v>0.11</v>
      </c>
      <c r="E61" s="74">
        <f>'２年目'!F16</f>
      </c>
      <c r="F61" s="81"/>
      <c r="G61" s="74">
        <f>'２年目'!J16</f>
      </c>
      <c r="H61" s="82"/>
      <c r="I61" s="74">
        <f>'２年目'!N16</f>
      </c>
      <c r="J61" s="81"/>
      <c r="K61" s="74">
        <f>'２年目'!F36</f>
      </c>
      <c r="L61" s="82"/>
      <c r="M61" s="74">
        <f>'２年目'!J36</f>
      </c>
      <c r="N61" s="82"/>
      <c r="O61" s="74">
        <f>'２年目'!N36</f>
      </c>
      <c r="P61" s="82"/>
      <c r="Q61" s="74">
        <f>'２年目'!F56</f>
      </c>
      <c r="R61" s="82"/>
      <c r="S61" s="74">
        <f>'２年目'!J56</f>
      </c>
      <c r="T61" s="82"/>
      <c r="U61" s="74">
        <f>'２年目'!N56</f>
      </c>
      <c r="V61" s="82"/>
      <c r="W61" s="74">
        <f>'２年目'!F76</f>
      </c>
      <c r="X61" s="82"/>
      <c r="Y61" s="74">
        <f>'２年目'!J75</f>
      </c>
      <c r="Z61" s="82"/>
      <c r="AA61" s="74">
        <f>'２年目'!N75</f>
      </c>
      <c r="AB61" s="82"/>
      <c r="AC61" s="55"/>
      <c r="AD61" s="55"/>
    </row>
    <row r="62" spans="1:30" s="40" customFormat="1" ht="11.25">
      <c r="A62" s="55"/>
      <c r="B62" s="55"/>
      <c r="C62" s="80" t="s">
        <v>16</v>
      </c>
      <c r="D62" s="78">
        <v>0.16</v>
      </c>
      <c r="E62" s="74">
        <f>'２年目'!F17</f>
      </c>
      <c r="F62" s="81"/>
      <c r="G62" s="74">
        <f>'２年目'!J17</f>
      </c>
      <c r="H62" s="82"/>
      <c r="I62" s="74">
        <f>'２年目'!N17</f>
      </c>
      <c r="J62" s="81"/>
      <c r="K62" s="74">
        <f>'２年目'!F37</f>
      </c>
      <c r="L62" s="82"/>
      <c r="M62" s="74">
        <f>'２年目'!J37</f>
      </c>
      <c r="N62" s="82"/>
      <c r="O62" s="74">
        <f>'２年目'!N37</f>
      </c>
      <c r="P62" s="82"/>
      <c r="Q62" s="74">
        <f>'２年目'!F57</f>
      </c>
      <c r="R62" s="82"/>
      <c r="S62" s="74">
        <f>'２年目'!J57</f>
      </c>
      <c r="T62" s="82"/>
      <c r="U62" s="74">
        <f>'２年目'!N57</f>
      </c>
      <c r="V62" s="82"/>
      <c r="W62" s="74">
        <f>'２年目'!F77</f>
      </c>
      <c r="X62" s="82"/>
      <c r="Y62" s="74">
        <f>'２年目'!J76</f>
      </c>
      <c r="Z62" s="82"/>
      <c r="AA62" s="74">
        <f>'２年目'!N76</f>
      </c>
      <c r="AB62" s="82"/>
      <c r="AC62" s="55"/>
      <c r="AD62" s="55"/>
    </row>
    <row r="63" spans="1:30" s="40" customFormat="1" ht="11.25">
      <c r="A63" s="55"/>
      <c r="B63" s="55"/>
      <c r="C63" s="80" t="s">
        <v>17</v>
      </c>
      <c r="D63" s="83">
        <v>0.008</v>
      </c>
      <c r="E63" s="74">
        <f>'２年目'!F18</f>
      </c>
      <c r="F63" s="81"/>
      <c r="G63" s="74">
        <f>'２年目'!J18</f>
      </c>
      <c r="H63" s="82"/>
      <c r="I63" s="74">
        <f>'２年目'!N18</f>
      </c>
      <c r="J63" s="81"/>
      <c r="K63" s="74">
        <f>'２年目'!F38</f>
      </c>
      <c r="L63" s="82"/>
      <c r="M63" s="74">
        <f>'２年目'!J38</f>
      </c>
      <c r="N63" s="82"/>
      <c r="O63" s="74">
        <f>'２年目'!N38</f>
      </c>
      <c r="P63" s="82"/>
      <c r="Q63" s="74">
        <f>'２年目'!F58</f>
      </c>
      <c r="R63" s="82"/>
      <c r="S63" s="74">
        <f>'２年目'!J58</f>
      </c>
      <c r="T63" s="82"/>
      <c r="U63" s="74">
        <f>'２年目'!N58</f>
      </c>
      <c r="V63" s="82"/>
      <c r="W63" s="74">
        <f>'２年目'!F78</f>
      </c>
      <c r="X63" s="82"/>
      <c r="Y63" s="74">
        <f>'２年目'!J77</f>
      </c>
      <c r="Z63" s="82"/>
      <c r="AA63" s="74">
        <f>'２年目'!N77</f>
      </c>
      <c r="AB63" s="82"/>
      <c r="AC63" s="55"/>
      <c r="AD63" s="55"/>
    </row>
    <row r="64" spans="1:30" s="40" customFormat="1" ht="11.25">
      <c r="A64" s="55"/>
      <c r="B64" s="55"/>
      <c r="C64" s="80" t="s">
        <v>11</v>
      </c>
      <c r="D64" s="78">
        <v>0.84</v>
      </c>
      <c r="E64" s="74">
        <f>'２年目'!F19</f>
      </c>
      <c r="F64" s="81"/>
      <c r="G64" s="74">
        <f>'２年目'!J19</f>
      </c>
      <c r="H64" s="82"/>
      <c r="I64" s="74">
        <f>'２年目'!N19</f>
      </c>
      <c r="J64" s="81"/>
      <c r="K64" s="74">
        <f>'２年目'!F39</f>
      </c>
      <c r="L64" s="82"/>
      <c r="M64" s="74">
        <f>'２年目'!J39</f>
      </c>
      <c r="N64" s="82"/>
      <c r="O64" s="74">
        <f>'２年目'!N39</f>
      </c>
      <c r="P64" s="82"/>
      <c r="Q64" s="74">
        <f>'２年目'!F59</f>
      </c>
      <c r="R64" s="82"/>
      <c r="S64" s="74">
        <f>'２年目'!J59</f>
      </c>
      <c r="T64" s="82"/>
      <c r="U64" s="74">
        <f>'２年目'!N59</f>
      </c>
      <c r="V64" s="82"/>
      <c r="W64" s="74">
        <f>'２年目'!F79</f>
      </c>
      <c r="X64" s="82"/>
      <c r="Y64" s="74">
        <f>'２年目'!J78</f>
      </c>
      <c r="Z64" s="82"/>
      <c r="AA64" s="74">
        <f>'２年目'!N78</f>
      </c>
      <c r="AB64" s="82"/>
      <c r="AC64" s="55"/>
      <c r="AD64" s="55"/>
    </row>
    <row r="65" spans="1:30" s="40" customFormat="1" ht="11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82"/>
      <c r="Y65" s="74">
        <f>'２年目'!J79</f>
      </c>
      <c r="Z65" s="82"/>
      <c r="AA65" s="74">
        <f>'２年目'!N79</f>
      </c>
      <c r="AB65" s="82"/>
      <c r="AC65" s="55"/>
      <c r="AD65" s="55"/>
    </row>
    <row r="66" spans="1:30" s="40" customFormat="1" ht="11.2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1" ht="11.2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40"/>
    </row>
    <row r="68" spans="1:31" ht="11.2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40"/>
    </row>
    <row r="69" spans="1:3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40"/>
    </row>
    <row r="70" spans="1:31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40"/>
    </row>
    <row r="71" spans="1:30" ht="11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54"/>
    </row>
    <row r="72" spans="1:30" ht="11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54"/>
    </row>
    <row r="73" spans="1:30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54"/>
    </row>
    <row r="74" spans="1:30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54"/>
    </row>
    <row r="75" spans="1:30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54"/>
    </row>
    <row r="76" spans="1:30" ht="11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54"/>
      <c r="AC76" s="54"/>
      <c r="AD76" s="54"/>
    </row>
    <row r="77" spans="1:30" ht="11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54"/>
      <c r="AC77" s="54"/>
      <c r="AD77" s="54"/>
    </row>
    <row r="78" spans="1:30" ht="11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54"/>
      <c r="AC78" s="54"/>
      <c r="AD78" s="54"/>
    </row>
    <row r="79" spans="1:30" ht="11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54"/>
      <c r="AC79" s="54"/>
      <c r="AD79" s="54"/>
    </row>
    <row r="80" spans="1:30" ht="11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54"/>
      <c r="AC80" s="54"/>
      <c r="AD80" s="54"/>
    </row>
    <row r="81" spans="1:30" ht="11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54"/>
      <c r="AC81" s="54"/>
      <c r="AD81" s="54"/>
    </row>
    <row r="82" spans="1:30" ht="11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54"/>
      <c r="AC82" s="54"/>
      <c r="AD82" s="54"/>
    </row>
    <row r="83" spans="1:30" ht="11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54"/>
      <c r="AC83" s="54"/>
      <c r="AD83" s="54"/>
    </row>
    <row r="84" spans="1:30" ht="11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54"/>
      <c r="AC84" s="54"/>
      <c r="AD84" s="54"/>
    </row>
    <row r="85" spans="1:30" ht="11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54"/>
      <c r="AC85" s="54"/>
      <c r="AD85" s="54"/>
    </row>
    <row r="86" spans="1:30" ht="11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54"/>
      <c r="AC86" s="54"/>
      <c r="AD86" s="54"/>
    </row>
    <row r="87" spans="1:30" ht="11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54"/>
      <c r="AC87" s="54"/>
      <c r="AD87" s="54"/>
    </row>
    <row r="88" spans="1:30" ht="11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54"/>
      <c r="AC88" s="54"/>
      <c r="AD88" s="54"/>
    </row>
    <row r="89" spans="1:30" ht="11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54"/>
      <c r="AC89" s="54"/>
      <c r="AD89" s="54"/>
    </row>
    <row r="90" spans="1:30" ht="11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54"/>
      <c r="AC90" s="54"/>
      <c r="AD90" s="54"/>
    </row>
    <row r="91" spans="1:30" ht="11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54"/>
      <c r="AC91" s="54"/>
      <c r="AD91" s="54"/>
    </row>
    <row r="92" spans="1:30" ht="11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54"/>
      <c r="AC92" s="54"/>
      <c r="AD92" s="54"/>
    </row>
    <row r="93" spans="1:30" ht="11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54"/>
      <c r="AC93" s="54"/>
      <c r="AD93" s="54"/>
    </row>
    <row r="94" spans="1:30" ht="11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69"/>
      <c r="Y94" s="69"/>
      <c r="Z94" s="69"/>
      <c r="AA94" s="69"/>
      <c r="AB94" s="54"/>
      <c r="AC94" s="54"/>
      <c r="AD94" s="54"/>
    </row>
    <row r="95" spans="1:27" ht="11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</row>
    <row r="96" spans="1:27" ht="11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</row>
    <row r="97" spans="1:27" ht="11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</row>
    <row r="98" spans="1:27" ht="11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</row>
    <row r="99" spans="1:27" ht="11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</row>
    <row r="100" spans="1:27" ht="11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:27" ht="11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:27" ht="11.2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:27" ht="11.2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:27" ht="11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:27" ht="11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:27" ht="11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:27" ht="11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:27" ht="11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:27" ht="11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</row>
  </sheetData>
  <sheetProtection sheet="1" objects="1" scenarios="1"/>
  <mergeCells count="1">
    <mergeCell ref="C1:S1"/>
  </mergeCells>
  <printOptions horizontalCentered="1"/>
  <pageMargins left="0.1968503937007874" right="0.1968503937007874" top="1.1811023622047245" bottom="0.3937007874015748" header="0.5118110236220472" footer="0.5118110236220472"/>
  <pageSetup horizontalDpi="600" verticalDpi="600" orientation="landscape" paperSize="9" scale="92" r:id="rId2"/>
  <rowBreaks count="1" manualBreakCount="1">
    <brk id="4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R34"/>
  <sheetViews>
    <sheetView showGridLines="0" showRowColHeaders="0" zoomScale="75" zoomScaleNormal="75" workbookViewId="0" topLeftCell="A1">
      <selection activeCell="A8" sqref="A8"/>
    </sheetView>
  </sheetViews>
  <sheetFormatPr defaultColWidth="8.796875" defaultRowHeight="14.25"/>
  <cols>
    <col min="1" max="1" width="3" style="0" customWidth="1"/>
    <col min="18" max="18" width="2.69921875" style="0" customWidth="1"/>
  </cols>
  <sheetData>
    <row r="1" spans="2:18" ht="25.5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32"/>
    </row>
    <row r="2" spans="2:18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1"/>
      <c r="N2" s="31"/>
      <c r="O2" s="31"/>
      <c r="P2" s="31"/>
      <c r="Q2" s="31"/>
      <c r="R2" s="31"/>
    </row>
    <row r="3" spans="2:18" ht="18.75">
      <c r="B3" s="31"/>
      <c r="C3" s="2"/>
      <c r="D3" s="29"/>
      <c r="E3" s="29"/>
      <c r="F3" s="29"/>
      <c r="G3" s="29"/>
      <c r="H3" s="29"/>
      <c r="I3" s="29"/>
      <c r="J3" s="29"/>
      <c r="K3" s="29"/>
      <c r="L3" s="29"/>
      <c r="M3" s="2"/>
      <c r="N3" s="31"/>
      <c r="O3" s="31"/>
      <c r="P3" s="31"/>
      <c r="Q3" s="31"/>
      <c r="R3" s="31"/>
    </row>
    <row r="4" spans="2:18" ht="18.75">
      <c r="B4" s="31"/>
      <c r="C4" s="2"/>
      <c r="D4" s="29"/>
      <c r="E4" s="29"/>
      <c r="F4" s="29"/>
      <c r="G4" s="29"/>
      <c r="H4" s="29"/>
      <c r="I4" s="29"/>
      <c r="J4" s="29"/>
      <c r="K4" s="29"/>
      <c r="L4" s="29"/>
      <c r="M4" s="2"/>
      <c r="N4" s="31"/>
      <c r="O4" s="31"/>
      <c r="P4" s="31"/>
      <c r="Q4" s="31"/>
      <c r="R4" s="31"/>
    </row>
    <row r="5" spans="2:18" ht="21">
      <c r="B5" s="31"/>
      <c r="C5" s="2"/>
      <c r="D5" s="33" t="s">
        <v>46</v>
      </c>
      <c r="E5" s="33"/>
      <c r="F5" s="33"/>
      <c r="G5" s="33"/>
      <c r="H5" s="33"/>
      <c r="I5" s="33"/>
      <c r="J5" s="33"/>
      <c r="K5" s="33"/>
      <c r="L5" s="33"/>
      <c r="M5" s="33"/>
      <c r="N5" s="34"/>
      <c r="O5" s="34"/>
      <c r="P5" s="34"/>
      <c r="Q5" s="31"/>
      <c r="R5" s="31"/>
    </row>
    <row r="6" spans="2:18" ht="12" customHeight="1">
      <c r="B6" s="31"/>
      <c r="C6" s="2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4"/>
      <c r="P6" s="34"/>
      <c r="Q6" s="31"/>
      <c r="R6" s="31"/>
    </row>
    <row r="7" spans="2:18" ht="12" customHeight="1">
      <c r="B7" s="31"/>
      <c r="C7" s="2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34"/>
      <c r="P7" s="34"/>
      <c r="Q7" s="31"/>
      <c r="R7" s="31"/>
    </row>
    <row r="8" spans="2:18" ht="25.5">
      <c r="B8" s="31"/>
      <c r="C8" s="2"/>
      <c r="D8" s="33" t="s">
        <v>40</v>
      </c>
      <c r="E8" s="33"/>
      <c r="F8" s="33"/>
      <c r="G8" s="33"/>
      <c r="H8" s="33"/>
      <c r="I8" s="33"/>
      <c r="J8" s="137">
        <f>IF(COUNT('1年目'!D9:D21,'1年目'!H9:H21,'1年目'!L9:L21,'1年目'!D29:D41,'1年目'!H29:H41,'1年目'!L29:L41,'1年目'!D49:D61,'1年目'!H49:H61,'1年目'!L49:L61,'1年目'!D69:D81,'1年目'!H69:H81,'1年目'!L69:L81)=0,"",IF(COUNT('２年目'!D7:D19,'２年目'!H7:H19,'２年目'!L7:L19,'２年目'!D27:D39,'２年目'!H27:H39,'２年目'!L27:L39,'２年目'!D47:D59,'２年目'!H47:H59,'２年目'!L47:L59,'２年目'!D67:D79,'２年目'!H67:H79,'２年目'!L67:L79)=0,"",ABS(AVERAGE('２年目'!F20,'２年目'!J20,'２年目'!N20,'２年目'!F40,'２年目'!J40,'２年目'!N40,'２年目'!F60,'２年目'!J60,'２年目'!N60,'２年目'!F80,'２年目'!J80,'２年目'!N80)-AVERAGE('1年目'!F22,'1年目'!J22,'1年目'!N22,'1年目'!F42,'1年目'!J42,'1年目'!N42,'1年目'!F62,'1年目'!J62,'1年目'!N62,'1年目'!F82,'1年目'!J82,'1年目'!N82))))</f>
      </c>
      <c r="K8" s="137"/>
      <c r="L8" s="35" t="s">
        <v>41</v>
      </c>
      <c r="M8" s="35"/>
      <c r="N8" s="35">
        <f>IF(COUNT('1年目'!D9:D21,'1年目'!H9:H21,'1年目'!L9:L21,'1年目'!D29:D41,'1年目'!H29:H41,'1年目'!L29:L41,'1年目'!D49:D61,'1年目'!H49:H61,'1年目'!L49:L61,'1年目'!D69:D81,'1年目'!H69:H81,'1年目'!L69:L81)=0,"",IF(COUNT('２年目'!D7:D19,'２年目'!H7:H19,'２年目'!L7:L19,'２年目'!D27:D39,'２年目'!H27:H39,'２年目'!L27:L39,'２年目'!D47:D59,'２年目'!H47:H59,'２年目'!L47:L59,'２年目'!D67:D79,'２年目'!H67:H79,'２年目'!L67:L79)=0,"",IF(AVERAGE('２年目'!F20,'２年目'!J20,'２年目'!N20,'２年目'!F40,'２年目'!J40,'２年目'!N40,'２年目'!F60,'２年目'!J60,'２年目'!N60,'２年目'!F80,'２年目'!J80,'２年目'!N80)-AVERAGE('1年目'!F22,'1年目'!J22,'1年目'!N22,'1年目'!F42,'1年目'!J42,'1年目'!N42,'1年目'!F62,'1年目'!J62,'1年目'!N62,'1年目'!F82,'1年目'!J82,'1年目'!N82)&gt;0,"増加",IF(AVERAGE('２年目'!F20,'２年目'!J20,'２年目'!N20,'２年目'!F40,'２年目'!J40,'２年目'!N40,'２年目'!F60,'２年目'!J60,'２年目'!N60,'２年目'!F80,'２年目'!J80,'２年目'!N80)-AVERAGE('1年目'!F22,'1年目'!J22,'1年目'!N22,'1年目'!F42,'1年目'!J42,'1年目'!N42,'1年目'!F62,'1年目'!J62,'1年目'!N62,'1年目'!F82,'1年目'!J82,'1年目'!N82)=0,"(同じ)","減少"))))</f>
      </c>
      <c r="O8" s="33"/>
      <c r="P8" s="33"/>
      <c r="Q8" s="31"/>
      <c r="R8" s="31"/>
    </row>
    <row r="9" spans="2:18" ht="21">
      <c r="B9" s="31"/>
      <c r="C9" s="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1"/>
      <c r="R9" s="31"/>
    </row>
    <row r="10" spans="2:18" ht="21">
      <c r="B10" s="31"/>
      <c r="C10" s="2"/>
      <c r="D10" s="33" t="s">
        <v>23</v>
      </c>
      <c r="E10" s="33"/>
      <c r="F10" s="33"/>
      <c r="G10" s="33"/>
      <c r="H10" s="33"/>
      <c r="I10" s="33"/>
      <c r="J10" s="137">
        <f>IF(COUNT('1年目'!G9:G15,'1年目'!K9:K15,'1年目'!O9:O15,'1年目'!G29:G35,'1年目'!K29:K35,'1年目'!O29:O35,'1年目'!G49:G55,'1年目'!K49:K55,'1年目'!O49:O55,'1年目'!G69:G75,'1年目'!K69:K75,'1年目'!O69:O75)=0,"",IF(COUNT('２年目'!G7:G13,'２年目'!K7:K13,'２年目'!O7:O13,'２年目'!G27:G33,'２年目'!K27:K33,'２年目'!O27:O33,'２年目'!G47:G53,'２年目'!K47:K53,'２年目'!O47:O53,'２年目'!G67:G73,'２年目'!K67:K73,'２年目'!O67:O73)=0,"",ABS(AVERAGE('２年目'!G20,'２年目'!K20,'２年目'!O20,'２年目'!G40,'２年目'!K40,'２年目'!O40,'２年目'!G60,'２年目'!K60,'２年目'!O60,'２年目'!G80,'２年目'!K80,'２年目'!O80)-AVERAGE('1年目'!G22,'1年目'!K22,'1年目'!O22,'1年目'!G42,'1年目'!K42,'1年目'!O42,'1年目'!G62,'1年目'!K62,'1年目'!O62,'1年目'!G82,'1年目'!K82,'1年目'!O82))))</f>
      </c>
      <c r="K10" s="137"/>
      <c r="L10" s="35" t="s">
        <v>21</v>
      </c>
      <c r="M10" s="35"/>
      <c r="N10" s="35">
        <f>IF(COUNT('1年目'!G9:G15,'1年目'!K9:K15,'1年目'!O9:O15,'1年目'!G29:G35,'1年目'!K29:K35,'1年目'!O29:O35,'1年目'!G49:G55,'1年目'!K49:K55,'1年目'!O49:O55,'1年目'!G69:G75,'1年目'!K69:K75,'1年目'!O69:O75)=0,"",IF(COUNT('２年目'!G7:G13,'２年目'!K7:K13,'２年目'!O7:O13,'２年目'!G27:G33,'２年目'!K27:K33,'２年目'!O27:O33,'２年目'!G47:G53,'２年目'!K47:K53,'２年目'!O47:O53,'２年目'!G67:G73,'２年目'!K67:K73,'２年目'!O67:O73)=0,"",IF(AVERAGE('２年目'!G20,'２年目'!K20,'２年目'!O20,'２年目'!G40,'２年目'!K40,'２年目'!O40,'２年目'!G60,'２年目'!K60,'２年目'!O60,'２年目'!G80,'２年目'!K80,'２年目'!O80)-AVERAGE('1年目'!G22,'1年目'!K22,'1年目'!O22,'1年目'!G42,'1年目'!K42,'1年目'!O42,'1年目'!G62,'1年目'!K62,'1年目'!O62,'1年目'!G82,'1年目'!K82,'1年目'!O82)&gt;=0,"増加",IF(AVERAGE('２年目'!G20,'２年目'!K20,'２年目'!O20,'２年目'!G40,'２年目'!K40,'２年目'!O40,'２年目'!G60,'２年目'!K60,'２年目'!O60,'２年目'!G80,'２年目'!K80,'２年目'!O80)-AVERAGE('1年目'!G22,'1年目'!K22,'1年目'!O22,'1年目'!G42,'1年目'!K42,'1年目'!O42,'1年目'!G62,'1年目'!K62,'1年目'!O62,'1年目'!G82,'1年目'!K82,'1年目'!O82)=0,"(同じ)","減少"))))</f>
      </c>
      <c r="O10" s="33"/>
      <c r="P10" s="33"/>
      <c r="Q10" s="31"/>
      <c r="R10" s="31"/>
    </row>
    <row r="11" spans="2:18" ht="15" customHeight="1">
      <c r="B11" s="31"/>
      <c r="C11" s="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1"/>
      <c r="R11" s="31"/>
    </row>
    <row r="12" spans="2:18" ht="9" customHeight="1">
      <c r="B12" s="31"/>
      <c r="C12" s="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4"/>
      <c r="Q12" s="31"/>
      <c r="R12" s="31"/>
    </row>
    <row r="13" spans="2:18" ht="21">
      <c r="B13" s="31"/>
      <c r="C13" s="2"/>
      <c r="D13" s="33" t="s">
        <v>45</v>
      </c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4"/>
      <c r="P13" s="34"/>
      <c r="Q13" s="31"/>
      <c r="R13" s="31"/>
    </row>
    <row r="14" spans="2:18" ht="6.75" customHeight="1">
      <c r="B14" s="31"/>
      <c r="C14" s="2"/>
      <c r="D14" s="29"/>
      <c r="E14" s="29"/>
      <c r="F14" s="29"/>
      <c r="G14" s="29"/>
      <c r="H14" s="29"/>
      <c r="I14" s="29"/>
      <c r="J14" s="29"/>
      <c r="K14" s="29"/>
      <c r="L14" s="29"/>
      <c r="M14" s="2"/>
      <c r="N14" s="31"/>
      <c r="O14" s="31"/>
      <c r="P14" s="31"/>
      <c r="Q14" s="31"/>
      <c r="R14" s="31"/>
    </row>
    <row r="15" spans="2:18" ht="18.75">
      <c r="B15" s="2"/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31"/>
      <c r="N15" s="31"/>
      <c r="O15" s="31"/>
      <c r="P15" s="31"/>
      <c r="Q15" s="31"/>
      <c r="R15" s="31"/>
    </row>
    <row r="16" spans="2:18" ht="21">
      <c r="B16" s="2"/>
      <c r="C16" s="2"/>
      <c r="D16" s="33">
        <f>IF(COUNT('1年目'!D9:D21,'1年目'!H9:H21,'1年目'!L9:L21,'1年目'!D29:D41,'1年目'!H29:H41,'1年目'!L29:L41,'1年目'!D49:D61,'1年目'!H49:H61,'1年目'!L49:L61,'1年目'!D69:D81,'1年目'!H69:H81,'1年目'!L69:L81)=0,"",IF(COUNT('２年目'!D7:D19,'２年目'!H7:H19,'２年目'!L7:L19,'２年目'!D27:D39,'２年目'!H27:H39,'２年目'!L27:L39,'２年目'!D47:D59,'２年目'!H47:H59,'２年目'!L47:L59,'２年目'!D67:D79,'２年目'!H67:H79,'２年目'!L67:L79)=0,"",IF(AVERAGE('２年目'!F20,'２年目'!J20,'２年目'!N20,'２年目'!F40,'２年目'!J40,'２年目'!N40,'２年目'!F60,'２年目'!J60,'２年目'!N60,'２年目'!F80,'２年目'!J80,'２年目'!N80)-AVERAGE('1年目'!F22,'1年目'!J22,'1年目'!N22,'1年目'!F42,'1年目'!J42,'1年目'!N42,'1年目'!F62,'1年目'!J62,'1年目'!N62,'1年目'!F82,'1年目'!J82,'1年目'!N82)&gt;=0,"エコライフの実践に向けて頑張りましょう！","この調子でエコライフを続けていきましょう！")))</f>
      </c>
      <c r="E16" s="33"/>
      <c r="F16" s="2"/>
      <c r="G16" s="2"/>
      <c r="H16" s="2"/>
      <c r="I16" s="2"/>
      <c r="J16" s="2"/>
      <c r="K16" s="2"/>
      <c r="L16" s="2"/>
      <c r="M16" s="31"/>
      <c r="N16" s="31"/>
      <c r="O16" s="31"/>
      <c r="P16" s="31"/>
      <c r="Q16" s="31"/>
      <c r="R16" s="31"/>
    </row>
    <row r="17" spans="2:18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1"/>
      <c r="N17" s="31"/>
      <c r="O17" s="31"/>
      <c r="P17" s="31"/>
      <c r="Q17" s="31"/>
      <c r="R17" s="31"/>
    </row>
    <row r="18" spans="2:18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1"/>
      <c r="N18" s="31"/>
      <c r="O18" s="31"/>
      <c r="P18" s="31"/>
      <c r="Q18" s="31"/>
      <c r="R18" s="31"/>
    </row>
    <row r="19" spans="2:18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1"/>
      <c r="N19" s="31"/>
      <c r="O19" s="31"/>
      <c r="P19" s="31"/>
      <c r="Q19" s="31"/>
      <c r="R19" s="31"/>
    </row>
    <row r="20" spans="2:18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1"/>
      <c r="N20" s="31"/>
      <c r="O20" s="31"/>
      <c r="P20" s="31"/>
      <c r="Q20" s="31"/>
      <c r="R20" s="31"/>
    </row>
    <row r="21" spans="2:18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1"/>
      <c r="N21" s="31"/>
      <c r="O21" s="31"/>
      <c r="P21" s="31"/>
      <c r="Q21" s="31"/>
      <c r="R21" s="31"/>
    </row>
    <row r="22" spans="2:18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1"/>
      <c r="N22" s="31"/>
      <c r="O22" s="31"/>
      <c r="P22" s="31"/>
      <c r="Q22" s="31"/>
      <c r="R22" s="31"/>
    </row>
    <row r="23" spans="2:18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1"/>
      <c r="N23" s="31"/>
      <c r="O23" s="31"/>
      <c r="P23" s="31"/>
      <c r="Q23" s="31"/>
      <c r="R23" s="31"/>
    </row>
    <row r="24" spans="2:18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1"/>
      <c r="N24" s="31"/>
      <c r="O24" s="31"/>
      <c r="P24" s="31"/>
      <c r="Q24" s="31"/>
      <c r="R24" s="31"/>
    </row>
    <row r="25" spans="2:18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1"/>
      <c r="N25" s="31"/>
      <c r="O25" s="31"/>
      <c r="P25" s="31"/>
      <c r="Q25" s="31"/>
      <c r="R25" s="31"/>
    </row>
    <row r="26" spans="2:18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1"/>
      <c r="N26" s="31"/>
      <c r="O26" s="31"/>
      <c r="P26" s="31"/>
      <c r="Q26" s="31"/>
      <c r="R26" s="31"/>
    </row>
    <row r="27" spans="2:18" ht="14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1"/>
      <c r="N27" s="31"/>
      <c r="O27" s="31"/>
      <c r="P27" s="31"/>
      <c r="Q27" s="31"/>
      <c r="R27" s="31"/>
    </row>
    <row r="28" spans="2:18" ht="14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1"/>
      <c r="N28" s="31"/>
      <c r="O28" s="31"/>
      <c r="P28" s="31"/>
      <c r="Q28" s="31"/>
      <c r="R28" s="31"/>
    </row>
    <row r="29" spans="2:18" ht="14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1"/>
      <c r="N29" s="31"/>
      <c r="O29" s="31"/>
      <c r="P29" s="31"/>
      <c r="Q29" s="31"/>
      <c r="R29" s="31"/>
    </row>
    <row r="30" spans="2:18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1"/>
      <c r="N30" s="31"/>
      <c r="O30" s="31"/>
      <c r="P30" s="31"/>
      <c r="Q30" s="31"/>
      <c r="R30" s="31"/>
    </row>
    <row r="31" spans="2:18" ht="14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1"/>
      <c r="N31" s="31"/>
      <c r="O31" s="31"/>
      <c r="P31" s="31"/>
      <c r="Q31" s="31"/>
      <c r="R31" s="31"/>
    </row>
    <row r="32" spans="2:18" ht="14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1"/>
      <c r="N32" s="31"/>
      <c r="O32" s="31"/>
      <c r="P32" s="31"/>
      <c r="Q32" s="31"/>
      <c r="R32" s="31"/>
    </row>
    <row r="33" spans="2:18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</sheetData>
  <sheetProtection sheet="1" objects="1" scenarios="1"/>
  <mergeCells count="3">
    <mergeCell ref="J8:K8"/>
    <mergeCell ref="J10:K10"/>
    <mergeCell ref="B1:Q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胎内市　市民生活課　生活環境係</cp:lastModifiedBy>
  <cp:lastPrinted>2008-10-06T03:48:08Z</cp:lastPrinted>
  <dcterms:created xsi:type="dcterms:W3CDTF">2004-03-16T05:10:48Z</dcterms:created>
  <dcterms:modified xsi:type="dcterms:W3CDTF">2010-08-24T01:29:22Z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